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75" windowHeight="4710" activeTab="0"/>
  </bookViews>
  <sheets>
    <sheet name="Dochody" sheetId="1" r:id="rId1"/>
    <sheet name="Wydatki " sheetId="2" r:id="rId2"/>
    <sheet name="Gminny Fundusz" sheetId="3" r:id="rId3"/>
    <sheet name="Środki Specjalne" sheetId="4" r:id="rId4"/>
    <sheet name="ZIK" sheetId="5" r:id="rId5"/>
    <sheet name="ZBK" sheetId="6" r:id="rId6"/>
  </sheets>
  <definedNames/>
  <calcPr fullCalcOnLoad="1"/>
</workbook>
</file>

<file path=xl/sharedStrings.xml><?xml version="1.0" encoding="utf-8"?>
<sst xmlns="http://schemas.openxmlformats.org/spreadsheetml/2006/main" count="843" uniqueCount="371">
  <si>
    <t xml:space="preserve">DZIAŁ </t>
  </si>
  <si>
    <t>ROZDZIAŁ</t>
  </si>
  <si>
    <t>§</t>
  </si>
  <si>
    <t>W Y S Z C Z E G Ó L N I E N I E</t>
  </si>
  <si>
    <t>PLAN</t>
  </si>
  <si>
    <t>WYKONANIE</t>
  </si>
  <si>
    <t>%</t>
  </si>
  <si>
    <t>010</t>
  </si>
  <si>
    <t>ROLNICTWO I ŁOWIECTWO</t>
  </si>
  <si>
    <t>O1030</t>
  </si>
  <si>
    <t>Izby Rolnicze</t>
  </si>
  <si>
    <t>Wpłaty gmin na rzecz izb rolniczych w wysokości 2% uzyskanych wpływów z podatku rolnego</t>
  </si>
  <si>
    <t>01095</t>
  </si>
  <si>
    <t>POZOSTAŁA DZIAŁALNOŚĆ</t>
  </si>
  <si>
    <t>Zakup usług pozostałych</t>
  </si>
  <si>
    <t>TRANSPORT I ŁĄCZNOŚĆ</t>
  </si>
  <si>
    <t>LOKALNY TRANSPORT ZBIOROWY</t>
  </si>
  <si>
    <t>2900</t>
  </si>
  <si>
    <t>Wpłaty gmin i powiatów na rzecz innych jednostek samorządu terytorialnego oraz związków gmin i związków powiatów na dofinansowanie zadań bieżących</t>
  </si>
  <si>
    <t>2650</t>
  </si>
  <si>
    <t>Dotacja przedmiotowa dla Zakładu Budżetowego</t>
  </si>
  <si>
    <t>DROGI PUBLICZNE GMINNE</t>
  </si>
  <si>
    <t>Zakup usług remontowych</t>
  </si>
  <si>
    <t xml:space="preserve">GOSPODARKA MIESZKANIOWA  </t>
  </si>
  <si>
    <t>ZAKŁADY GOSPODARKI MIESZKANIOWEJ     / ZBK /</t>
  </si>
  <si>
    <t>Dotacje celowe z budżetu na finansowanie lub dofinansowanie kosztów realizacji inwestycji i zakupów inwestycyjnych zakładów budżetowych</t>
  </si>
  <si>
    <t>GOSPODARKA GRUNTAMI I NIERUCHOMOŚCIAMI</t>
  </si>
  <si>
    <t xml:space="preserve">              </t>
  </si>
  <si>
    <t>Różne opłaty i składki</t>
  </si>
  <si>
    <t>Koszty postępowania sądowego i prokuratorskiego</t>
  </si>
  <si>
    <t>Wydatki na zakupy inwestycyjne jednostek budżetowych</t>
  </si>
  <si>
    <t xml:space="preserve">DZIAŁALNOŚĆ USŁUGOWA </t>
  </si>
  <si>
    <t>PLANY ZAGOSP. PRZESTRZENNEGO-W.Urbanistyki i Gospodarki Nieruchomościami</t>
  </si>
  <si>
    <t>PRACE GEODEZYJNE I KARTOGRAFICZNE /NIEINWESTYCYJNE/</t>
  </si>
  <si>
    <t>CMENTARZE</t>
  </si>
  <si>
    <t>ADMINISTRACJA PUBLICZNA</t>
  </si>
  <si>
    <t xml:space="preserve">RADY GMIN  /MIAST I MIAST NA PRAWACH POWIATU/ </t>
  </si>
  <si>
    <t>Różne wydatki na rzecz osób fizycznych</t>
  </si>
  <si>
    <t xml:space="preserve">Zakup materiałów i wyposażenia </t>
  </si>
  <si>
    <t>Podróże służbowe krajowe</t>
  </si>
  <si>
    <t>Podróże służbowe zagraniczne</t>
  </si>
  <si>
    <t xml:space="preserve">URZĘDY GMIN  /MIAST I MIAST NA PRAWACH POWIATU/ </t>
  </si>
  <si>
    <t>Nagrody i wydatki osobowe nie zaliczone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</si>
  <si>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</si>
  <si>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</si>
  <si>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</si>
  <si>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Pracy</t>
  </si>
  <si>
    <t>Zakup energii</t>
  </si>
  <si>
    <t>Zakup usług zdrowotnych</t>
  </si>
  <si>
    <t>Odpisy na zakładowy fundusz świadczeń socjalnych</t>
  </si>
  <si>
    <t>Pozostałe odsetki</t>
  </si>
  <si>
    <t>POZOSTAŁA  DZIAŁALNOŚĆ</t>
  </si>
  <si>
    <t>BEZPIECZEŃSTWO PUBLICZNE I OCHRONA P/POŻ</t>
  </si>
  <si>
    <t>OCHOTNICZE STRAŻE POŻARNE</t>
  </si>
  <si>
    <t>Dotacja przedmiotowa z budżetu dla jednostek nie zaliczanych do sektora finansów publicznych</t>
  </si>
  <si>
    <t>OBRONA CYWILNA</t>
  </si>
  <si>
    <t xml:space="preserve">STRAŻ MIEJSKA 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</si>
  <si>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</si>
  <si>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</si>
  <si>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</si>
  <si>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Rozliczenia z tytułu poręczeń i gwarancji udzielonych przez Skarb Państwa lub jednostkę samorzadu terytorialnego</t>
  </si>
  <si>
    <t>Wypłaty z tytułu poręczeń spłaty krajowych kredytów bankowych</t>
  </si>
  <si>
    <t>RÓŻNE ROZLICZENIA</t>
  </si>
  <si>
    <t>REZERWY OGÓLNE I CELOWE</t>
  </si>
  <si>
    <t>Rezerwy</t>
  </si>
  <si>
    <t>OŚWIATA I WYCHOWANIE</t>
  </si>
  <si>
    <t>SZKOŁY PODSTAWOWE</t>
  </si>
  <si>
    <t xml:space="preserve">Dotacja przedmiotowa z budżetu dla zakładu budżetowego  </t>
  </si>
  <si>
    <t>Wydatki inwestycyjne jednostek budżetowych</t>
  </si>
  <si>
    <t>GIMNAZJA</t>
  </si>
  <si>
    <t>OCHRONA ZDROWIA</t>
  </si>
  <si>
    <t>PRZECIWDZIAŁANIE  ALKOHOLIZMOWI</t>
  </si>
  <si>
    <t>Dotacje celowe przekazane dla powiatu na zadania bieżące realizowane na podstawie porozumień /umów/ między jednostkami samorządu terytorialnego</t>
  </si>
  <si>
    <t>IZBY  WYTRZEŹWIEŃ</t>
  </si>
  <si>
    <t>PLACÓWKI OPIEKUŃCZO WYCHOWAWCZE</t>
  </si>
  <si>
    <t>Zakup środków żywności</t>
  </si>
  <si>
    <t>OŚRODKI WSPARCIA</t>
  </si>
  <si>
    <t>ŻŁOBKI</t>
  </si>
  <si>
    <t>ZASIŁKI I POMOC W NATURZE ORAZ SKŁADKI NA UBEZPIECZENIA SPOŁECZNE</t>
  </si>
  <si>
    <t>Świadczenia społeczne</t>
  </si>
  <si>
    <t>DODATKI  MIESZKANIOWE</t>
  </si>
  <si>
    <t>OŚRODKI POMOCY SPOŁECZNEJ</t>
  </si>
  <si>
    <t>Wpłaty na PFRON</t>
  </si>
  <si>
    <t>Zakup usłu zdrowotnych</t>
  </si>
  <si>
    <t>EDUKACYJNA OPIEKA WYCHOWAWCZA</t>
  </si>
  <si>
    <t>ŚWIETLICE  SZKOLNE</t>
  </si>
  <si>
    <t>Zakup materiałów i wyposażenia</t>
  </si>
  <si>
    <t xml:space="preserve">PRZEDSZKOLA </t>
  </si>
  <si>
    <t>KOLONIE I OBOZY ORAZ INNE FORMY WYPOCZYNKU DZIECI I MŁODZIEŻY SZKOLNEJ</t>
  </si>
  <si>
    <t>GOSPODARKA KOMUNALNA I OCHRONA ŚRODOWISKA</t>
  </si>
  <si>
    <t>OCZYSZCZANIE MIAST I WSI</t>
  </si>
  <si>
    <t>UTRZYMANIE ZIELENI W MIASTACH I GMINACH</t>
  </si>
  <si>
    <t>OŚWIETLENIE ULIC  PLACÓW  I DRÓG</t>
  </si>
  <si>
    <t>ZAKŁADY GOSPODARKI KOMUNALNEJ</t>
  </si>
  <si>
    <t>Dotacja przedmiotowa z budżetu dla zakładu budżetowego</t>
  </si>
  <si>
    <t>POZOSTAŁA DZIAŁALNOŚĆ   INWESTYCJE KOMUNALNE</t>
  </si>
  <si>
    <t>KULTURA I OCHRONA DZIEDZICTWA NARODOWEGO</t>
  </si>
  <si>
    <t>POZOSTAŁE  ZADANIA  W  ZAKRESIE  KULTURY</t>
  </si>
  <si>
    <t>Dotacja podmiotowa z budżetu dla instytucji kultury</t>
  </si>
  <si>
    <t>OCHRONA I KONSERWACJA ZABYTKÓW- W.Urbanistyki i Gospodarki Nieruchomościami</t>
  </si>
  <si>
    <t>KULTURA FIZYCZNA I SPORT</t>
  </si>
  <si>
    <t xml:space="preserve"> INSTYTUCJE KULTURY FIZYCZNEJ  - MOSIR</t>
  </si>
  <si>
    <t>Dział</t>
  </si>
  <si>
    <t>Rozdział</t>
  </si>
  <si>
    <t>WYSZCZEGÓLNIENIE</t>
  </si>
  <si>
    <t>RAZEM WYDATKI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</si>
  <si>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</si>
  <si>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</si>
  <si>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</si>
  <si>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</si>
  <si>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Zasiłki i pomoc w naturze oraz składki na ubezpieczenie społeczne i zdrowotne</t>
  </si>
  <si>
    <t>Zasiłki rodzinne, pielęgnacyjne i wychowawcze</t>
  </si>
  <si>
    <t>Ośrodki pomocy społecznej</t>
  </si>
  <si>
    <t>Usługi opiekuńcze i specjalistyczne usługi opiekuńcze</t>
  </si>
  <si>
    <t>Pozostała działalność</t>
  </si>
  <si>
    <t>Gospodarka komunalna i ochrona środowiska</t>
  </si>
  <si>
    <t>Oświetlenie ulic, placów i dróg</t>
  </si>
  <si>
    <t xml:space="preserve">       NA PODSTAWIE POROZUMIEŃ Z ORGANAMI ADMINISTRACJI RZĄDOWEJ </t>
  </si>
  <si>
    <t>&amp;</t>
  </si>
  <si>
    <t>DZIAŁALNOŚĆ USŁUGOWA</t>
  </si>
  <si>
    <t>Cmentarze</t>
  </si>
  <si>
    <t>DZIAŁ</t>
  </si>
  <si>
    <t xml:space="preserve">   &amp;</t>
  </si>
  <si>
    <t xml:space="preserve">                   W Y S Z C Z E G Ó L N I E N I E</t>
  </si>
  <si>
    <t xml:space="preserve">      Plan</t>
  </si>
  <si>
    <t>Drogi publiczne i powiatowe</t>
  </si>
  <si>
    <t>Obrona Cywilna</t>
  </si>
  <si>
    <t>Wynagrodzenia osobowe pracowników</t>
  </si>
  <si>
    <t>Składki na ubezpieczenia społeczne</t>
  </si>
  <si>
    <t>WYDATKI WŁASNE</t>
  </si>
  <si>
    <t>WYDATKI ZLECONE</t>
  </si>
  <si>
    <t>RAZEM WYDATKI WŁASNE I ZLECONE</t>
  </si>
  <si>
    <t>PLAN  DOCHODÓW WŁASNYCH  BUDŻETU MIASTA  CZELADŹ</t>
  </si>
  <si>
    <t xml:space="preserve">  </t>
  </si>
  <si>
    <t>Wykonanie</t>
  </si>
  <si>
    <t>3</t>
  </si>
  <si>
    <t>4</t>
  </si>
  <si>
    <t>RAZEM  DOCHODY</t>
  </si>
  <si>
    <t>GOSPODARKA MIESZKANIOWA</t>
  </si>
  <si>
    <t>Gospodarka gruntami i nieruchomościami</t>
  </si>
  <si>
    <t>Wpływy z opłat za zarząd, użytkowanie i użytkowanie wieczyste nieruchomości</t>
  </si>
  <si>
    <t>Dochody z najmu i dzierżawy składników majątkowych Skarbu Państwa lub jednostek samorządu terytorialnego oraz innych umów o podobnym charakterze</t>
  </si>
  <si>
    <t>Wpływy z tytułu przekształcenia prawa użytkowania wieczystego przysługującego osobom fizycznym w prawo własności</t>
  </si>
  <si>
    <t>Wpłaty z tytułu odpłatnego nabycia prawa własności nieruchomości</t>
  </si>
  <si>
    <t>Odsetki od nieterminowych wpłat z tytułu podatków i opłat</t>
  </si>
  <si>
    <t>Wpływy z różnych opłat</t>
  </si>
  <si>
    <t>Urzędy gmin / miast, miast na prawach powiatu /</t>
  </si>
  <si>
    <t>Wpływy z opłaty administracyjnej za czynności urzędowe</t>
  </si>
  <si>
    <t>Wpływy z innych lokalnych opłat pobieranych przez jedn.</t>
  </si>
  <si>
    <t>Samorządu Terytorialnego na podstawie odrębnych ustaw</t>
  </si>
  <si>
    <t>Grzywny, mandaty i inne kary pieniężne od ludności</t>
  </si>
  <si>
    <t>Wpływy z opłat za koncesje i licencje</t>
  </si>
  <si>
    <t>Wpływy z usług</t>
  </si>
  <si>
    <t>Wpływy z różnych dochodów</t>
  </si>
  <si>
    <t>Straż Miejska</t>
  </si>
  <si>
    <t>DOCHODY OD OSÓB PRAWNYCH , OD OSÓB FIZYCZNYCH I OD INNYCH JEDNOSTEK NIE POSIADAJĄCYCH OSOBOWOŚCI PRAWNEJ</t>
  </si>
  <si>
    <t>Wpływy z podatku dochodowego od osób fizycznych, wpływy zryczałtowanego podatku dochodowego oraz wpływy z karty podatkowej</t>
  </si>
  <si>
    <t>Podatek od działalności gospodarczej osób fizycznych, opłacany w formie karty podatkowej</t>
  </si>
  <si>
    <t>Odsetki od nieterminowych wpłat  z tytułu podatków i opłat</t>
  </si>
  <si>
    <t>Podatek od nieruchomości</t>
  </si>
  <si>
    <t>Podatek rolny</t>
  </si>
  <si>
    <t>Podatek od środków transportowych</t>
  </si>
  <si>
    <t>Podatek od czynności cywilnoprawnych</t>
  </si>
  <si>
    <t>Podatek od spadków i darowizn</t>
  </si>
  <si>
    <t>Podatek od posiadania psów</t>
  </si>
  <si>
    <t>Wpływy z opłaty targowej</t>
  </si>
  <si>
    <t>Wpływy z innych opłat stanowiących dochody jednostek</t>
  </si>
  <si>
    <t>samorządu terytorialnego na podstawie ustaw</t>
  </si>
  <si>
    <t>Wpływy z opłaty skarbowej</t>
  </si>
  <si>
    <t>Wpływy z opłat za zezwolenia na sprzedaż alkoholu</t>
  </si>
  <si>
    <t>Udziały gmin w podatkach stanowiących dochód budżetu państwa</t>
  </si>
  <si>
    <t>Podatek dochodowy od osób fizycznych</t>
  </si>
  <si>
    <t>Podatek dochodowy od osób prawnych</t>
  </si>
  <si>
    <t>Część oświatowa subwencji ogólnej dla jednostek samorządu terytorialnego</t>
  </si>
  <si>
    <t>Subwencje ogólne z budżetu państwa</t>
  </si>
  <si>
    <t>Część rekompensująca subwencji ogólnej dla gmin</t>
  </si>
  <si>
    <t>Różne rozliczenia finansowe</t>
  </si>
  <si>
    <t>Szkoły Podstawowe</t>
  </si>
  <si>
    <t>jednostkami samorządu terytorialnego</t>
  </si>
  <si>
    <t>Ośrodki wsparcia</t>
  </si>
  <si>
    <t>Zasiłki i pomoc w naturze oraz składki na ubezpieczenia społeczne i zdrowotne</t>
  </si>
  <si>
    <t>Dodatki mieszkaniowe</t>
  </si>
  <si>
    <t xml:space="preserve">Dotacje celowe otrzymane z budżetu państwa na realizację </t>
  </si>
  <si>
    <t>Świetlice szkolne</t>
  </si>
  <si>
    <t>Kolonie i obozy oraz inne formy wypoczynku dzieci i młodzieży szkolnej</t>
  </si>
  <si>
    <t xml:space="preserve">Wpływy z usług            </t>
  </si>
  <si>
    <t>Dotacje otrzymane z funduszy celowych na realizację zadań bieżących jednostek sektora finansów publicznych</t>
  </si>
  <si>
    <t>Dotacje celowe otrzymane z budżetu państwa na realizację</t>
  </si>
  <si>
    <t>Zakłady gospodarki komunalnej</t>
  </si>
  <si>
    <t>Wpływy do budżetu nadwyżki środków obrotowych zakładu</t>
  </si>
  <si>
    <t>budżetowego</t>
  </si>
  <si>
    <t xml:space="preserve">Dotacje otrzymane z funduszy celowych na finansowanie </t>
  </si>
  <si>
    <t xml:space="preserve">lub dofinansowanie kosztów realizacji inwestycji zakupów </t>
  </si>
  <si>
    <t>inwestycyjnych jednostek sektora finansów publicznych</t>
  </si>
  <si>
    <t>Otrzymane spadki, zapisy i darowizny w postaci pieniężnej</t>
  </si>
  <si>
    <t>Instytucje kultury fizycznej</t>
  </si>
  <si>
    <t xml:space="preserve">            PLAN DOCHODÓW ZWIĄZANYCH Z REALIZACJĄ ZADAŃ</t>
  </si>
  <si>
    <t xml:space="preserve">         </t>
  </si>
  <si>
    <t xml:space="preserve">    ZLECONYCH Z ZAKRESU ADMINISTRACJI RZĄDOWEJ</t>
  </si>
  <si>
    <t xml:space="preserve">DOTACJE CELOWE OTRZYMANE Z BUDŻETU PAŃSTWA NA </t>
  </si>
  <si>
    <t>REALIZACJĘ ZADAŃ BIEŻĄCYCH Z ZAKRESU ADMINISTRACJI</t>
  </si>
  <si>
    <t>RZĄDOWEJ ORAZ INNYCH ZADAŃ ZLECONYCH GMINIE</t>
  </si>
  <si>
    <t xml:space="preserve">zadań bieżących z zakresu administracji rządowej oraz </t>
  </si>
  <si>
    <t>innych zadań zleconych gminie ustawami</t>
  </si>
  <si>
    <t>Składki na ubezpieczenia zdrowotne opłacane za osoby</t>
  </si>
  <si>
    <t>pobierające niektóre świadczenia z pomocy społecznej</t>
  </si>
  <si>
    <t xml:space="preserve">zadań bieżących z zakresu administracji rządowej oraz  </t>
  </si>
  <si>
    <t>Dotacje celowe otrzymane z budżetu państwa na inwestycje</t>
  </si>
  <si>
    <t>i zakupy inwetycyjne z zakresu administracji rządowej oraz</t>
  </si>
  <si>
    <t>innych zadań zleconych gminom ustawami</t>
  </si>
  <si>
    <t xml:space="preserve">             PLAN DOCHODÓW ZWIĄZANYCH Z REALIZACJĄ PRZEZ GMINĘ ZADAŃ</t>
  </si>
  <si>
    <t xml:space="preserve">DOTACJE CELOWE PRZEKAZANE Z BUDŻETU </t>
  </si>
  <si>
    <t xml:space="preserve">PAŃSTWA NA ZADANIA BIEŻĄCE REALIZOWANE </t>
  </si>
  <si>
    <t xml:space="preserve">PRZEZ GMINĘ NA PODSTAWIE POROZUMIEŃ      </t>
  </si>
  <si>
    <t>Dotacje celowe otrzymane z budżetu państwa na zadania</t>
  </si>
  <si>
    <t>bieżące realizowane przez gminę na podstawie porozumień</t>
  </si>
  <si>
    <t>z organami administracji rządowej</t>
  </si>
  <si>
    <t>Pozostałe zadania w zakresie kultury</t>
  </si>
  <si>
    <t>PLAN DOCHODÓW ZWIĄZANYCH Z REALIZACJĄ PRZEZ GMINĘ ZADAŃ</t>
  </si>
  <si>
    <t>NA PODSTAWIE POROZUMIEŃ MIĘDZY JEDNOSTKAMI SAMORZĄDU TERYTORIALNEGO</t>
  </si>
  <si>
    <t xml:space="preserve">     %</t>
  </si>
  <si>
    <t xml:space="preserve">DOTACJE CELOWE OTRZYMANE NA ZADANIA BIEŻĄCE </t>
  </si>
  <si>
    <t xml:space="preserve">REALIZOWANE NA PODSTAWIE POROZUMIEŃ MIĘDZY </t>
  </si>
  <si>
    <t xml:space="preserve">Dotacje celowe otrzymane z powiatu na zadania bieżące </t>
  </si>
  <si>
    <t>realizowane na podstawie porozumień /umów/ między</t>
  </si>
  <si>
    <t xml:space="preserve">BEZPIECZEŃSTWO PUBLICZNE I OCHRONA </t>
  </si>
  <si>
    <t>PRZECIWPOŻAROWA</t>
  </si>
  <si>
    <t>Obrona cywilna</t>
  </si>
  <si>
    <t>ZADANIA WŁASNE</t>
  </si>
  <si>
    <t>ZADANIA ZLECONE</t>
  </si>
  <si>
    <t xml:space="preserve">        RAZEM ;</t>
  </si>
  <si>
    <t>Przychody</t>
  </si>
  <si>
    <t xml:space="preserve">1. Kredyty i pożyczki </t>
  </si>
  <si>
    <t>RAZEM DOCHODY I PRZYCHODY</t>
  </si>
  <si>
    <t>ZESTAWIENIE PRZYCHODÓW I ROZCHODÓW GMINNEGO FUNDUSZU</t>
  </si>
  <si>
    <t>OCHRONY ŚRODOWISKA I GOSPODARKI WODNEJ</t>
  </si>
  <si>
    <t xml:space="preserve">WYKONANIE </t>
  </si>
  <si>
    <t>Stan funduszu na poczatek roku</t>
  </si>
  <si>
    <t>PRZYCHODY</t>
  </si>
  <si>
    <t>O69</t>
  </si>
  <si>
    <t>Inne zwiększenia</t>
  </si>
  <si>
    <t>ROZCHODY</t>
  </si>
  <si>
    <t>Dotacje przekazywane z funduszy celowych na realizację zadań bieżących dla jednostek nie zaliczanych do sektora finansów publicznych</t>
  </si>
  <si>
    <t>Inne zmniejszenia</t>
  </si>
  <si>
    <t>Stan funduszu na koniec roku</t>
  </si>
  <si>
    <t>ZESTAWIENIE PRZYCHODÓW I ROZCHODÓW ZAKŁADU BUDŻETOWEGO</t>
  </si>
  <si>
    <t>ZAKŁAD INŻYNIERII KOMUNALNEJ  -  dz.900 , rozdz.90017</t>
  </si>
  <si>
    <t>Wyszczególnienie</t>
  </si>
  <si>
    <t>Stan środków obrotowych na początek roku</t>
  </si>
  <si>
    <t>O83</t>
  </si>
  <si>
    <t>Dotacje z budżetu miasta</t>
  </si>
  <si>
    <t xml:space="preserve">           w tym: na wydatki bieżące</t>
  </si>
  <si>
    <t xml:space="preserve">                     na wydatki inwestycyjne</t>
  </si>
  <si>
    <t>O92</t>
  </si>
  <si>
    <t>O97</t>
  </si>
  <si>
    <r>
      <t>Razem</t>
    </r>
    <r>
      <rPr>
        <sz val="10"/>
        <rFont val="Arial CE"/>
        <family val="0"/>
      </rPr>
      <t xml:space="preserve">  </t>
    </r>
  </si>
  <si>
    <t>Wydatki inwestycyjne zakładów budżetowych</t>
  </si>
  <si>
    <t xml:space="preserve">                z dotacji z budżetu miasta</t>
  </si>
  <si>
    <t xml:space="preserve">                z własnych środków</t>
  </si>
  <si>
    <t>Wydatki na zakupy inwestycyjne zakładów budżetowych</t>
  </si>
  <si>
    <t>Wpłata do budżetu nadwyżki środków obrotowych</t>
  </si>
  <si>
    <t>Stan środków obrotowych na koniec roku</t>
  </si>
  <si>
    <t>ZESTAWIENIE PRZYCHODÓW I ROZCHODÓW ŚRODKÓW SPECJALNYCH</t>
  </si>
  <si>
    <t>ZAKŁAD BUDYNKÓW KOMUNALNYCH  -  dz.700 , rozdz. 70001</t>
  </si>
  <si>
    <t>Dotacje z budżetu miasta w tym:</t>
  </si>
  <si>
    <t xml:space="preserve">                     na wydatki bieżace</t>
  </si>
  <si>
    <t>Nagrody i wydatki osobowe nie zaliczone do wunagrodzeń</t>
  </si>
  <si>
    <t>ZA OKRES OD 01.01.2004 R DO 30.06.2004 R.</t>
  </si>
  <si>
    <t>0470</t>
  </si>
  <si>
    <t>0750</t>
  </si>
  <si>
    <t>0760</t>
  </si>
  <si>
    <t>0770</t>
  </si>
  <si>
    <t>0910</t>
  </si>
  <si>
    <t>0690</t>
  </si>
  <si>
    <t>0450</t>
  </si>
  <si>
    <t>0490</t>
  </si>
  <si>
    <t>0590</t>
  </si>
  <si>
    <t>0830</t>
  </si>
  <si>
    <t>0970</t>
  </si>
  <si>
    <t>0570</t>
  </si>
  <si>
    <t>0350</t>
  </si>
  <si>
    <t>Wpływy z podatku rolnego, podatku leśnego, podatku od czynności cywilnoprawnych, podatku od spadków i darowizn oraz podatków i opłat lokalnych</t>
  </si>
  <si>
    <t>0310</t>
  </si>
  <si>
    <t>0320</t>
  </si>
  <si>
    <t>0340</t>
  </si>
  <si>
    <t>0360</t>
  </si>
  <si>
    <t>0370</t>
  </si>
  <si>
    <t>0430</t>
  </si>
  <si>
    <t>0500</t>
  </si>
  <si>
    <t>2440</t>
  </si>
  <si>
    <t>0410</t>
  </si>
  <si>
    <t>0480</t>
  </si>
  <si>
    <t>0010</t>
  </si>
  <si>
    <t>0020</t>
  </si>
  <si>
    <t>2920</t>
  </si>
  <si>
    <t>0920</t>
  </si>
  <si>
    <t>0960</t>
  </si>
  <si>
    <t>2030</t>
  </si>
  <si>
    <t xml:space="preserve">własnych zadań bieżących gmin (związków gmin) </t>
  </si>
  <si>
    <t>Przedszkola</t>
  </si>
  <si>
    <t>Gimnazja</t>
  </si>
  <si>
    <t>2310</t>
  </si>
  <si>
    <t>6260</t>
  </si>
  <si>
    <t>POMOC SPOŁECZNA</t>
  </si>
  <si>
    <t xml:space="preserve">Grzywny, mandaty i inne kary pieniężne od ludności </t>
  </si>
  <si>
    <t xml:space="preserve">Pozostałe odsetki </t>
  </si>
  <si>
    <t>2706</t>
  </si>
  <si>
    <t xml:space="preserve">Środki na dofinansowanie własnych zadań bieżących gmin </t>
  </si>
  <si>
    <t>(związków gmin) pozyskane z innych źródeł</t>
  </si>
  <si>
    <t>2370</t>
  </si>
  <si>
    <t>Wpływy i wydatki związane z gromadzeniem środków z opłaty produktowej</t>
  </si>
  <si>
    <t>0400</t>
  </si>
  <si>
    <t xml:space="preserve">Wpływy z opłaty produktowej </t>
  </si>
  <si>
    <t>ZA OKRES OD 01.01.2004 DO 30.06.2004 R.</t>
  </si>
  <si>
    <t>/ ZWIĄZKOM GMIN/ - § 2010</t>
  </si>
  <si>
    <t>Wybory do Parlamentu Europejskiego</t>
  </si>
  <si>
    <t>Pomoc społeczna</t>
  </si>
  <si>
    <t>Świadczenia rodzinne oraz składki na ubezpieczenia</t>
  </si>
  <si>
    <t>emerytalne i rentowe z ubezpieczenia społecznego</t>
  </si>
  <si>
    <t>Z ORGANAMI ADMINISTRACJI RZĄDOWEJ - § 2020</t>
  </si>
  <si>
    <t>JEDNOSTAMI SAMORZĄDU TERYTORIALNEGO - § 2320</t>
  </si>
  <si>
    <t>2. Inne źródła - na pokrycie deficytu</t>
  </si>
  <si>
    <t>WYKONANIE WYDATKÓW WŁASNYCH BUDŻETU MIASTA</t>
  </si>
  <si>
    <t>WYDATKI  WŁASNE</t>
  </si>
  <si>
    <t>DROGI POWIATOWE PUBLICZNE</t>
  </si>
  <si>
    <t>DOCHODY OD OSÓB PRAWNYCH, OD OSÓB FIZYCZNYCH I OD INNYCH JEDNOSTEK NIE POSIADAJĄCYCH OSOBOWOŚCI PRAWNEJ ORAZ WYDATKI ZWIĄZANE Z ICH POBOREM</t>
  </si>
  <si>
    <t>POBÓR PODATKÓW, OPŁAT I NIEPODATKOWYCH NALEZNOŚCI BUDŻETOWYCH</t>
  </si>
  <si>
    <t>Wpłaty na PRFON</t>
  </si>
  <si>
    <t>Dotecje celowe z budżetu na finansowanie lub dofinansowanie kosztów realizacji inwestycji i zakupów inwestycyjnych zakładów budżetowych</t>
  </si>
  <si>
    <t>KOMISJE EGZAMINACYJNE</t>
  </si>
  <si>
    <t>DOKSZTAŁACANIE I DOSKONALENIE NAUCZYCIELI</t>
  </si>
  <si>
    <t>Stypendia i zasiłki dla studentów</t>
  </si>
  <si>
    <t>POZOSTAŁE ZADANIA W ZAKRESIE OPIEKI SPOŁECZNEJ</t>
  </si>
  <si>
    <t>Dotacje przedmiotowe z budżetu dla Zakładu Budżetowego</t>
  </si>
  <si>
    <t>POZOSTAŁA DZIAŁALNOŚĆ - Wydz. Rozwoju Miasta</t>
  </si>
  <si>
    <t xml:space="preserve"> BIBLIOTEKA</t>
  </si>
  <si>
    <t>Wydatki na zakupy inwestycyjne pozostałych jednostek</t>
  </si>
  <si>
    <t xml:space="preserve">WYDATKI ZAWIĄZANE Z REALIZACJĄ PRZEZ GMINĘ ZADAŃ ZLECONYCHZ ZAKRESU </t>
  </si>
  <si>
    <t>ADMINISTRACJI RZĄDOWEJ ZA OKRES OD 01.01.2004 DO 30.06.2004 R.</t>
  </si>
  <si>
    <t xml:space="preserve">Dodatkowe wynagrodzenia roczne </t>
  </si>
  <si>
    <t>Składki na ubezpieczenie społeczne</t>
  </si>
  <si>
    <t xml:space="preserve">Zakup usług pozostałych </t>
  </si>
  <si>
    <t>Świadczenia rodzinne oraz składki na ubezpieczenia emerytalne i rentowe z ubezpieczenia społecznego</t>
  </si>
  <si>
    <t>Świadczenai społeczne</t>
  </si>
  <si>
    <t>Składki na ubezieczenia społeczne</t>
  </si>
  <si>
    <t>Składki na ubezpieczenia zdrowotne opłacane za osoby pobierające niektóre świadczenia z opieki społecznej</t>
  </si>
  <si>
    <t xml:space="preserve">Składki na ubezpieczenia </t>
  </si>
  <si>
    <t xml:space="preserve">Świadczenia społeczne </t>
  </si>
  <si>
    <t xml:space="preserve"> Wydatki związane z realizacją przez gminę zadań na podstawie porozumień z organami administracji rządowej za okres od 01.01.2004 do 30.06.2004 r.</t>
  </si>
  <si>
    <t>Wydatki związane z realizacją przez gminę zadań na podstawie porozumień między jednostkami samorządu terytorialnego za okres od 01.01.2004 do 30.06.2004 r.</t>
  </si>
  <si>
    <t>2004</t>
  </si>
  <si>
    <t>Rozchody spłaty pożyczek z WFOŚiGW</t>
  </si>
  <si>
    <t>RAZEM WYDATKI + ROZCHODY</t>
  </si>
  <si>
    <t>Plan 2004</t>
  </si>
  <si>
    <t>PLAN 2004</t>
  </si>
  <si>
    <t>Dotacje celowe otrzymane z gminy na zadania bieżące realizowane na podstawie porozumień (umów) między jednostkami samorządu terytorialnego</t>
  </si>
  <si>
    <t>Dotacje celowe otrzymane z budżetu państwa na realizację zadań bieżących z zakresu administracji rządowej oraz innych zadań zleconych gminie ustawami</t>
  </si>
  <si>
    <t>z dnia 20 sierpnia 2004 roku</t>
  </si>
  <si>
    <t>Załącznik nr 1 do Zarządzenia 169/2004</t>
  </si>
  <si>
    <t xml:space="preserve">Burmistrza Miasta Czeladź </t>
  </si>
  <si>
    <t xml:space="preserve">Załącznik nr 2 do Zarządzenia </t>
  </si>
  <si>
    <t>nr 169/2004 Burmistrza Miasta</t>
  </si>
  <si>
    <t xml:space="preserve">Czeladź </t>
  </si>
  <si>
    <t>Załacznik nr 6 do Zarządzenia</t>
  </si>
  <si>
    <t>169/2004 Burmistrza</t>
  </si>
  <si>
    <t>Miasta Czeladź</t>
  </si>
  <si>
    <t>Załacznik nr 5 do Zarządzenia</t>
  </si>
  <si>
    <t xml:space="preserve">169/2004 Burmistrza </t>
  </si>
  <si>
    <t>Załącznik nr 3 do Zarządzenia</t>
  </si>
  <si>
    <t>Załącznik nr 4 do Zarządzenia</t>
  </si>
  <si>
    <t>Koszty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</si>
</sst>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#,##0.0"/>
    <numFmt numFmtId="166" formatCode="#,##0.0_ ;\-#,##0.0\ "/>
    <numFmt numFmtId="167" formatCode="#,##0_ ;\-#,##0\ "/>
    <numFmt numFmtId="168" formatCode="0.0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u val="single"/>
      <strike/>
      <sz val="10"/>
      <name val="Arial"/>
      <family val="2"/>
    </font>
    <font>
      <sz val="11"/>
      <name val="Arial"/>
      <family val="2"/>
    </font>
    <font>
      <b/>
      <strike/>
      <sz val="10"/>
      <name val="Arial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4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3" fontId="0" fillId="0" borderId="0" xfId="0" applyNumberFormat="1" applyFill="1" applyAlignment="1">
      <alignment vertical="top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vertical="top"/>
    </xf>
    <xf numFmtId="0" fontId="0" fillId="0" borderId="3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right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right" vertical="top"/>
    </xf>
    <xf numFmtId="3" fontId="1" fillId="0" borderId="7" xfId="0" applyNumberFormat="1" applyFont="1" applyFill="1" applyBorder="1" applyAlignment="1">
      <alignment vertical="top"/>
    </xf>
    <xf numFmtId="3" fontId="1" fillId="0" borderId="6" xfId="0" applyNumberFormat="1" applyFont="1" applyFill="1" applyBorder="1" applyAlignment="1">
      <alignment vertical="top"/>
    </xf>
    <xf numFmtId="3" fontId="1" fillId="0" borderId="2" xfId="0" applyNumberFormat="1" applyFont="1" applyFill="1" applyBorder="1" applyAlignment="1">
      <alignment vertical="top"/>
    </xf>
    <xf numFmtId="49" fontId="1" fillId="0" borderId="8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vertical="top"/>
    </xf>
    <xf numFmtId="3" fontId="1" fillId="0" borderId="9" xfId="0" applyNumberFormat="1" applyFont="1" applyFill="1" applyBorder="1" applyAlignment="1">
      <alignment vertical="top"/>
    </xf>
    <xf numFmtId="49" fontId="1" fillId="0" borderId="4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0" fontId="1" fillId="0" borderId="9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right" vertical="top"/>
    </xf>
    <xf numFmtId="3" fontId="0" fillId="0" borderId="2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49" fontId="1" fillId="0" borderId="2" xfId="0" applyNumberFormat="1" applyFont="1" applyFill="1" applyBorder="1" applyAlignment="1">
      <alignment horizontal="right" vertical="top"/>
    </xf>
    <xf numFmtId="0" fontId="0" fillId="0" borderId="3" xfId="0" applyFont="1" applyFill="1" applyBorder="1" applyAlignment="1">
      <alignment wrapText="1"/>
    </xf>
    <xf numFmtId="0" fontId="1" fillId="0" borderId="9" xfId="0" applyFont="1" applyFill="1" applyBorder="1" applyAlignment="1">
      <alignment vertical="top"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right" vertical="top"/>
    </xf>
    <xf numFmtId="0" fontId="0" fillId="0" borderId="7" xfId="0" applyFont="1" applyFill="1" applyBorder="1" applyAlignment="1">
      <alignment/>
    </xf>
    <xf numFmtId="3" fontId="0" fillId="0" borderId="7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3" fontId="0" fillId="0" borderId="9" xfId="0" applyNumberFormat="1" applyFont="1" applyFill="1" applyBorder="1" applyAlignment="1">
      <alignment vertical="top"/>
    </xf>
    <xf numFmtId="3" fontId="0" fillId="0" borderId="5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left"/>
    </xf>
    <xf numFmtId="0" fontId="1" fillId="0" borderId="1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3" fontId="0" fillId="0" borderId="3" xfId="0" applyNumberFormat="1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3" fontId="0" fillId="0" borderId="6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4" xfId="0" applyFont="1" applyFill="1" applyBorder="1" applyAlignment="1">
      <alignment vertical="top"/>
    </xf>
    <xf numFmtId="3" fontId="1" fillId="0" borderId="5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3" fontId="0" fillId="0" borderId="4" xfId="0" applyNumberFormat="1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3" fontId="0" fillId="0" borderId="14" xfId="0" applyNumberFormat="1" applyFill="1" applyBorder="1" applyAlignment="1">
      <alignment/>
    </xf>
    <xf numFmtId="0" fontId="1" fillId="0" borderId="2" xfId="0" applyFont="1" applyFill="1" applyBorder="1" applyAlignment="1">
      <alignment horizontal="left"/>
    </xf>
    <xf numFmtId="3" fontId="0" fillId="0" borderId="2" xfId="0" applyNumberFormat="1" applyFill="1" applyBorder="1" applyAlignment="1">
      <alignment/>
    </xf>
    <xf numFmtId="0" fontId="1" fillId="0" borderId="5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0" fontId="0" fillId="0" borderId="5" xfId="0" applyBorder="1" applyAlignment="1">
      <alignment/>
    </xf>
    <xf numFmtId="0" fontId="1" fillId="0" borderId="7" xfId="0" applyFont="1" applyFill="1" applyBorder="1" applyAlignment="1">
      <alignment horizontal="center"/>
    </xf>
    <xf numFmtId="3" fontId="0" fillId="0" borderId="7" xfId="0" applyNumberFormat="1" applyFill="1" applyBorder="1" applyAlignment="1">
      <alignment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Fill="1" applyBorder="1" applyAlignment="1">
      <alignment horizontal="right" vertical="top"/>
    </xf>
    <xf numFmtId="167" fontId="0" fillId="0" borderId="0" xfId="0" applyNumberFormat="1" applyBorder="1" applyAlignment="1">
      <alignment horizontal="right"/>
    </xf>
    <xf numFmtId="3" fontId="2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center" vertical="top"/>
    </xf>
    <xf numFmtId="3" fontId="1" fillId="0" borderId="4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 horizontal="center"/>
    </xf>
    <xf numFmtId="41" fontId="0" fillId="0" borderId="13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/>
    </xf>
    <xf numFmtId="168" fontId="0" fillId="0" borderId="15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3" fontId="0" fillId="0" borderId="19" xfId="0" applyNumberFormat="1" applyBorder="1" applyAlignment="1">
      <alignment/>
    </xf>
    <xf numFmtId="168" fontId="0" fillId="0" borderId="21" xfId="15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top"/>
    </xf>
    <xf numFmtId="168" fontId="0" fillId="0" borderId="22" xfId="15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16" xfId="0" applyFont="1" applyBorder="1" applyAlignment="1">
      <alignment horizontal="center" vertical="top"/>
    </xf>
    <xf numFmtId="0" fontId="0" fillId="0" borderId="23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23" xfId="0" applyBorder="1" applyAlignment="1">
      <alignment wrapText="1"/>
    </xf>
    <xf numFmtId="3" fontId="0" fillId="0" borderId="16" xfId="0" applyNumberForma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5" xfId="0" applyFont="1" applyBorder="1" applyAlignment="1">
      <alignment horizontal="center" vertical="top"/>
    </xf>
    <xf numFmtId="3" fontId="0" fillId="0" borderId="5" xfId="0" applyNumberFormat="1" applyBorder="1" applyAlignment="1">
      <alignment/>
    </xf>
    <xf numFmtId="168" fontId="0" fillId="0" borderId="24" xfId="15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19" xfId="0" applyFont="1" applyBorder="1" applyAlignment="1">
      <alignment horizontal="center" vertical="top"/>
    </xf>
    <xf numFmtId="0" fontId="0" fillId="0" borderId="20" xfId="0" applyBorder="1" applyAlignment="1">
      <alignment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0" fillId="0" borderId="25" xfId="0" applyBorder="1" applyAlignment="1">
      <alignment wrapText="1"/>
    </xf>
    <xf numFmtId="3" fontId="0" fillId="0" borderId="17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Border="1" applyAlignment="1">
      <alignment vertical="top"/>
    </xf>
    <xf numFmtId="0" fontId="1" fillId="0" borderId="11" xfId="0" applyFont="1" applyBorder="1" applyAlignment="1">
      <alignment wrapText="1"/>
    </xf>
    <xf numFmtId="3" fontId="0" fillId="0" borderId="9" xfId="0" applyNumberFormat="1" applyBorder="1" applyAlignment="1">
      <alignment/>
    </xf>
    <xf numFmtId="168" fontId="0" fillId="0" borderId="13" xfId="15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8" fontId="0" fillId="0" borderId="12" xfId="15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2" xfId="0" applyNumberFormat="1" applyBorder="1" applyAlignment="1">
      <alignment/>
    </xf>
    <xf numFmtId="168" fontId="0" fillId="0" borderId="14" xfId="15" applyNumberFormat="1" applyFont="1" applyBorder="1" applyAlignment="1">
      <alignment/>
    </xf>
    <xf numFmtId="0" fontId="0" fillId="0" borderId="6" xfId="0" applyBorder="1" applyAlignment="1">
      <alignment vertical="top"/>
    </xf>
    <xf numFmtId="0" fontId="1" fillId="0" borderId="6" xfId="0" applyFont="1" applyBorder="1" applyAlignment="1">
      <alignment wrapText="1"/>
    </xf>
    <xf numFmtId="3" fontId="0" fillId="0" borderId="7" xfId="0" applyNumberFormat="1" applyBorder="1" applyAlignment="1">
      <alignment/>
    </xf>
    <xf numFmtId="168" fontId="0" fillId="0" borderId="15" xfId="15" applyNumberFormat="1" applyFont="1" applyBorder="1" applyAlignment="1">
      <alignment/>
    </xf>
    <xf numFmtId="0" fontId="0" fillId="0" borderId="0" xfId="0" applyBorder="1" applyAlignment="1">
      <alignment vertical="top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168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 vertical="top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vertical="top"/>
    </xf>
    <xf numFmtId="168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8" fontId="1" fillId="0" borderId="0" xfId="15" applyNumberFormat="1" applyFont="1" applyBorder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3" fontId="1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11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49" fontId="9" fillId="0" borderId="14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top" wrapText="1"/>
    </xf>
    <xf numFmtId="3" fontId="9" fillId="0" borderId="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9" fontId="9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3" fontId="10" fillId="0" borderId="4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2" fillId="0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/>
    </xf>
    <xf numFmtId="168" fontId="9" fillId="0" borderId="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vertical="top" wrapText="1"/>
    </xf>
    <xf numFmtId="3" fontId="9" fillId="0" borderId="4" xfId="0" applyNumberFormat="1" applyFont="1" applyFill="1" applyBorder="1" applyAlignment="1">
      <alignment/>
    </xf>
    <xf numFmtId="168" fontId="9" fillId="0" borderId="5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vertical="top" wrapText="1"/>
    </xf>
    <xf numFmtId="3" fontId="10" fillId="0" borderId="8" xfId="0" applyNumberFormat="1" applyFont="1" applyFill="1" applyBorder="1" applyAlignment="1">
      <alignment/>
    </xf>
    <xf numFmtId="168" fontId="9" fillId="0" borderId="7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vertical="top" wrapText="1"/>
    </xf>
    <xf numFmtId="3" fontId="9" fillId="0" borderId="9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49" fontId="9" fillId="0" borderId="9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vertical="top" wrapText="1"/>
    </xf>
    <xf numFmtId="3" fontId="10" fillId="0" borderId="5" xfId="0" applyNumberFormat="1" applyFont="1" applyFill="1" applyBorder="1" applyAlignment="1">
      <alignment/>
    </xf>
    <xf numFmtId="168" fontId="10" fillId="0" borderId="5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vertical="top" wrapText="1"/>
    </xf>
    <xf numFmtId="3" fontId="10" fillId="0" borderId="9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168" fontId="10" fillId="0" borderId="9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vertical="top" wrapText="1"/>
    </xf>
    <xf numFmtId="3" fontId="10" fillId="0" borderId="10" xfId="0" applyNumberFormat="1" applyFont="1" applyFill="1" applyBorder="1" applyAlignment="1">
      <alignment/>
    </xf>
    <xf numFmtId="49" fontId="10" fillId="0" borderId="3" xfId="0" applyNumberFormat="1" applyFont="1" applyFill="1" applyBorder="1" applyAlignment="1">
      <alignment vertical="top" wrapText="1"/>
    </xf>
    <xf numFmtId="3" fontId="10" fillId="0" borderId="2" xfId="0" applyNumberFormat="1" applyFont="1" applyFill="1" applyBorder="1" applyAlignment="1">
      <alignment/>
    </xf>
    <xf numFmtId="49" fontId="9" fillId="0" borderId="2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top" wrapText="1"/>
    </xf>
    <xf numFmtId="168" fontId="10" fillId="0" borderId="2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8" fontId="9" fillId="0" borderId="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/>
    </xf>
    <xf numFmtId="168" fontId="9" fillId="0" borderId="26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top"/>
    </xf>
    <xf numFmtId="49" fontId="9" fillId="0" borderId="5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vertical="top" wrapText="1"/>
    </xf>
    <xf numFmtId="49" fontId="10" fillId="0" borderId="15" xfId="0" applyNumberFormat="1" applyFont="1" applyFill="1" applyBorder="1" applyAlignment="1">
      <alignment vertical="top" wrapText="1"/>
    </xf>
    <xf numFmtId="168" fontId="10" fillId="0" borderId="7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/>
    </xf>
    <xf numFmtId="168" fontId="9" fillId="0" borderId="13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vertical="top" wrapText="1"/>
    </xf>
    <xf numFmtId="3" fontId="10" fillId="0" borderId="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top"/>
    </xf>
    <xf numFmtId="168" fontId="10" fillId="0" borderId="27" xfId="0" applyNumberFormat="1" applyFont="1" applyFill="1" applyBorder="1" applyAlignment="1">
      <alignment horizontal="right"/>
    </xf>
    <xf numFmtId="49" fontId="10" fillId="0" borderId="23" xfId="0" applyNumberFormat="1" applyFont="1" applyFill="1" applyBorder="1" applyAlignment="1">
      <alignment vertical="top" wrapText="1"/>
    </xf>
    <xf numFmtId="3" fontId="10" fillId="0" borderId="28" xfId="0" applyNumberFormat="1" applyFont="1" applyFill="1" applyBorder="1" applyAlignment="1">
      <alignment/>
    </xf>
    <xf numFmtId="168" fontId="10" fillId="0" borderId="16" xfId="0" applyNumberFormat="1" applyFont="1" applyFill="1" applyBorder="1" applyAlignment="1">
      <alignment horizontal="right"/>
    </xf>
    <xf numFmtId="49" fontId="10" fillId="0" borderId="25" xfId="0" applyNumberFormat="1" applyFont="1" applyFill="1" applyBorder="1" applyAlignment="1">
      <alignment vertical="top" wrapText="1"/>
    </xf>
    <xf numFmtId="3" fontId="10" fillId="0" borderId="29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vertical="top" wrapText="1"/>
    </xf>
    <xf numFmtId="3" fontId="9" fillId="0" borderId="7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49" fontId="10" fillId="0" borderId="9" xfId="0" applyNumberFormat="1" applyFont="1" applyFill="1" applyBorder="1" applyAlignment="1">
      <alignment vertical="top" wrapText="1"/>
    </xf>
    <xf numFmtId="168" fontId="10" fillId="0" borderId="13" xfId="0" applyNumberFormat="1" applyFont="1" applyFill="1" applyBorder="1" applyAlignment="1">
      <alignment horizontal="right"/>
    </xf>
    <xf numFmtId="168" fontId="9" fillId="0" borderId="30" xfId="0" applyNumberFormat="1" applyFont="1" applyFill="1" applyBorder="1" applyAlignment="1">
      <alignment horizontal="right"/>
    </xf>
    <xf numFmtId="49" fontId="10" fillId="0" borderId="31" xfId="0" applyNumberFormat="1" applyFont="1" applyFill="1" applyBorder="1" applyAlignment="1">
      <alignment vertical="top" wrapText="1"/>
    </xf>
    <xf numFmtId="3" fontId="10" fillId="0" borderId="32" xfId="0" applyNumberFormat="1" applyFont="1" applyFill="1" applyBorder="1" applyAlignment="1">
      <alignment/>
    </xf>
    <xf numFmtId="168" fontId="10" fillId="0" borderId="26" xfId="0" applyNumberFormat="1" applyFont="1" applyFill="1" applyBorder="1" applyAlignment="1">
      <alignment horizontal="right"/>
    </xf>
    <xf numFmtId="168" fontId="10" fillId="0" borderId="3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vertical="top" wrapText="1"/>
    </xf>
    <xf numFmtId="3" fontId="9" fillId="0" borderId="6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9" fillId="0" borderId="14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vertical="top" wrapText="1"/>
    </xf>
    <xf numFmtId="49" fontId="10" fillId="0" borderId="8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/>
    </xf>
    <xf numFmtId="168" fontId="9" fillId="0" borderId="14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vertical="top" wrapText="1"/>
    </xf>
    <xf numFmtId="168" fontId="10" fillId="0" borderId="14" xfId="0" applyNumberFormat="1" applyFont="1" applyFill="1" applyBorder="1" applyAlignment="1">
      <alignment horizontal="right"/>
    </xf>
    <xf numFmtId="168" fontId="10" fillId="0" borderId="12" xfId="0" applyNumberFormat="1" applyFont="1" applyFill="1" applyBorder="1" applyAlignment="1">
      <alignment horizontal="right"/>
    </xf>
    <xf numFmtId="49" fontId="9" fillId="0" borderId="15" xfId="0" applyNumberFormat="1" applyFont="1" applyFill="1" applyBorder="1" applyAlignment="1">
      <alignment horizontal="center" vertical="top" wrapText="1"/>
    </xf>
    <xf numFmtId="168" fontId="10" fillId="0" borderId="15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/>
    </xf>
    <xf numFmtId="168" fontId="10" fillId="0" borderId="33" xfId="0" applyNumberFormat="1" applyFont="1" applyFill="1" applyBorder="1" applyAlignment="1">
      <alignment horizontal="right"/>
    </xf>
    <xf numFmtId="3" fontId="9" fillId="0" borderId="8" xfId="0" applyNumberFormat="1" applyFont="1" applyFill="1" applyBorder="1" applyAlignment="1">
      <alignment/>
    </xf>
    <xf numFmtId="168" fontId="9" fillId="0" borderId="15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4" fillId="0" borderId="0" xfId="0" applyFont="1" applyAlignment="1">
      <alignment/>
    </xf>
    <xf numFmtId="3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3" fontId="10" fillId="0" borderId="2" xfId="0" applyNumberFormat="1" applyFont="1" applyBorder="1" applyAlignment="1">
      <alignment/>
    </xf>
    <xf numFmtId="0" fontId="9" fillId="2" borderId="5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3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3" fontId="10" fillId="0" borderId="2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/>
    </xf>
    <xf numFmtId="3" fontId="10" fillId="0" borderId="5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left"/>
    </xf>
    <xf numFmtId="3" fontId="10" fillId="0" borderId="7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wrapText="1"/>
    </xf>
    <xf numFmtId="3" fontId="9" fillId="0" borderId="8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center" vertical="top"/>
    </xf>
    <xf numFmtId="3" fontId="10" fillId="0" borderId="8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left"/>
    </xf>
    <xf numFmtId="3" fontId="9" fillId="0" borderId="7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9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3" fontId="10" fillId="0" borderId="5" xfId="0" applyNumberFormat="1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9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15" fillId="0" borderId="6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10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/>
    </xf>
    <xf numFmtId="0" fontId="10" fillId="0" borderId="8" xfId="0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0" fontId="9" fillId="0" borderId="3" xfId="0" applyFont="1" applyFill="1" applyBorder="1" applyAlignment="1">
      <alignment/>
    </xf>
    <xf numFmtId="9" fontId="9" fillId="0" borderId="2" xfId="17" applyFont="1" applyFill="1" applyBorder="1" applyAlignment="1">
      <alignment/>
    </xf>
    <xf numFmtId="3" fontId="9" fillId="0" borderId="7" xfId="0" applyNumberFormat="1" applyFont="1" applyFill="1" applyBorder="1" applyAlignment="1">
      <alignment horizontal="center"/>
    </xf>
    <xf numFmtId="9" fontId="16" fillId="0" borderId="7" xfId="17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168" fontId="9" fillId="0" borderId="9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9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3" fontId="9" fillId="0" borderId="2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9" fillId="0" borderId="6" xfId="0" applyFont="1" applyBorder="1" applyAlignment="1">
      <alignment horizontal="center"/>
    </xf>
    <xf numFmtId="3" fontId="10" fillId="0" borderId="7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168" fontId="10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top"/>
    </xf>
    <xf numFmtId="2" fontId="1" fillId="0" borderId="7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/>
    </xf>
    <xf numFmtId="49" fontId="1" fillId="0" borderId="2" xfId="0" applyNumberFormat="1" applyFont="1" applyFill="1" applyBorder="1" applyAlignment="1">
      <alignment horizontal="right"/>
    </xf>
    <xf numFmtId="2" fontId="1" fillId="0" borderId="7" xfId="0" applyNumberFormat="1" applyFont="1" applyFill="1" applyBorder="1" applyAlignment="1">
      <alignment/>
    </xf>
    <xf numFmtId="0" fontId="1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0" fontId="1" fillId="0" borderId="8" xfId="0" applyFont="1" applyFill="1" applyBorder="1" applyAlignment="1">
      <alignment vertical="top"/>
    </xf>
    <xf numFmtId="2" fontId="1" fillId="0" borderId="7" xfId="0" applyNumberFormat="1" applyFont="1" applyFill="1" applyBorder="1" applyAlignment="1">
      <alignment vertical="top" wrapText="1"/>
    </xf>
    <xf numFmtId="3" fontId="0" fillId="0" borderId="1" xfId="0" applyNumberFormat="1" applyFont="1" applyBorder="1" applyAlignment="1">
      <alignment/>
    </xf>
    <xf numFmtId="2" fontId="1" fillId="0" borderId="5" xfId="0" applyNumberFormat="1" applyFont="1" applyFill="1" applyBorder="1" applyAlignment="1">
      <alignment vertical="top"/>
    </xf>
    <xf numFmtId="2" fontId="1" fillId="0" borderId="2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top"/>
    </xf>
    <xf numFmtId="2" fontId="1" fillId="0" borderId="9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3" fillId="0" borderId="3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2" fontId="1" fillId="0" borderId="5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6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1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3" fontId="1" fillId="0" borderId="9" xfId="0" applyNumberFormat="1" applyFont="1" applyFill="1" applyBorder="1" applyAlignment="1">
      <alignment horizontal="right" vertical="top"/>
    </xf>
    <xf numFmtId="3" fontId="1" fillId="0" borderId="11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/>
    </xf>
    <xf numFmtId="164" fontId="8" fillId="0" borderId="9" xfId="0" applyNumberFormat="1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left" vertical="top"/>
    </xf>
    <xf numFmtId="164" fontId="0" fillId="0" borderId="2" xfId="0" applyNumberFormat="1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left" vertical="top"/>
    </xf>
    <xf numFmtId="3" fontId="0" fillId="0" borderId="2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left" vertical="top"/>
    </xf>
    <xf numFmtId="3" fontId="0" fillId="0" borderId="5" xfId="0" applyNumberFormat="1" applyFont="1" applyFill="1" applyBorder="1" applyAlignment="1">
      <alignment horizontal="right" vertical="top"/>
    </xf>
    <xf numFmtId="164" fontId="0" fillId="0" borderId="5" xfId="0" applyNumberFormat="1" applyFont="1" applyFill="1" applyBorder="1" applyAlignment="1">
      <alignment horizontal="right" vertical="top"/>
    </xf>
    <xf numFmtId="164" fontId="0" fillId="0" borderId="9" xfId="0" applyNumberFormat="1" applyFont="1" applyFill="1" applyBorder="1" applyAlignment="1">
      <alignment horizontal="right" vertical="top"/>
    </xf>
    <xf numFmtId="164" fontId="2" fillId="0" borderId="7" xfId="0" applyNumberFormat="1" applyFont="1" applyFill="1" applyBorder="1" applyAlignment="1">
      <alignment horizontal="right" vertical="top"/>
    </xf>
    <xf numFmtId="0" fontId="0" fillId="0" borderId="9" xfId="0" applyFont="1" applyFill="1" applyBorder="1" applyAlignment="1">
      <alignment vertical="top" wrapText="1"/>
    </xf>
    <xf numFmtId="3" fontId="0" fillId="0" borderId="9" xfId="0" applyNumberFormat="1" applyFont="1" applyFill="1" applyBorder="1" applyAlignment="1">
      <alignment horizontal="right" vertical="top"/>
    </xf>
    <xf numFmtId="0" fontId="0" fillId="0" borderId="13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top"/>
    </xf>
    <xf numFmtId="3" fontId="0" fillId="0" borderId="7" xfId="0" applyNumberFormat="1" applyFont="1" applyFill="1" applyBorder="1" applyAlignment="1">
      <alignment horizontal="right" vertical="top"/>
    </xf>
    <xf numFmtId="164" fontId="0" fillId="0" borderId="7" xfId="0" applyNumberFormat="1" applyFont="1" applyFill="1" applyBorder="1" applyAlignment="1">
      <alignment horizontal="right" vertical="top"/>
    </xf>
    <xf numFmtId="0" fontId="1" fillId="0" borderId="9" xfId="0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/>
    </xf>
    <xf numFmtId="3" fontId="0" fillId="0" borderId="1" xfId="0" applyNumberFormat="1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3" fontId="0" fillId="0" borderId="4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3" fontId="1" fillId="0" borderId="2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3" fontId="0" fillId="0" borderId="8" xfId="0" applyNumberFormat="1" applyFont="1" applyFill="1" applyBorder="1" applyAlignment="1">
      <alignment horizontal="right" vertical="top"/>
    </xf>
    <xf numFmtId="3" fontId="1" fillId="0" borderId="2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 vertical="top"/>
    </xf>
    <xf numFmtId="3" fontId="1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10" fillId="0" borderId="9" xfId="0" applyFont="1" applyFill="1" applyBorder="1" applyAlignment="1">
      <alignment wrapText="1"/>
    </xf>
    <xf numFmtId="3" fontId="9" fillId="0" borderId="13" xfId="0" applyNumberFormat="1" applyFont="1" applyFill="1" applyBorder="1" applyAlignment="1">
      <alignment/>
    </xf>
    <xf numFmtId="49" fontId="10" fillId="0" borderId="3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wrapText="1"/>
    </xf>
    <xf numFmtId="3" fontId="9" fillId="0" borderId="9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3" fontId="10" fillId="0" borderId="9" xfId="0" applyNumberFormat="1" applyFont="1" applyBorder="1" applyAlignment="1">
      <alignment/>
    </xf>
    <xf numFmtId="0" fontId="1" fillId="0" borderId="13" xfId="0" applyFont="1" applyFill="1" applyBorder="1" applyAlignment="1">
      <alignment vertical="top"/>
    </xf>
    <xf numFmtId="49" fontId="10" fillId="0" borderId="3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/>
    </xf>
    <xf numFmtId="0" fontId="10" fillId="0" borderId="15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5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8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3" xfId="0" applyFont="1" applyFill="1" applyBorder="1" applyAlignment="1">
      <alignment/>
    </xf>
    <xf numFmtId="3" fontId="9" fillId="0" borderId="1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8" fontId="18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2" xfId="0" applyFont="1" applyFill="1" applyBorder="1" applyAlignment="1">
      <alignment horizontal="right" vertical="top"/>
    </xf>
    <xf numFmtId="0" fontId="0" fillId="0" borderId="3" xfId="0" applyFont="1" applyFill="1" applyBorder="1" applyAlignment="1">
      <alignment horizontal="left" vertical="top" wrapText="1"/>
    </xf>
    <xf numFmtId="2" fontId="0" fillId="0" borderId="7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left" vertical="top" wrapText="1"/>
    </xf>
    <xf numFmtId="3" fontId="0" fillId="0" borderId="7" xfId="0" applyNumberFormat="1" applyBorder="1" applyAlignment="1">
      <alignment vertical="top"/>
    </xf>
    <xf numFmtId="0" fontId="3" fillId="0" borderId="13" xfId="0" applyFont="1" applyFill="1" applyBorder="1" applyAlignment="1">
      <alignment vertical="top"/>
    </xf>
    <xf numFmtId="166" fontId="1" fillId="0" borderId="0" xfId="0" applyNumberFormat="1" applyFont="1" applyAlignment="1">
      <alignment/>
    </xf>
    <xf numFmtId="41" fontId="0" fillId="0" borderId="8" xfId="0" applyNumberFormat="1" applyFont="1" applyFill="1" applyBorder="1" applyAlignment="1">
      <alignment horizontal="center"/>
    </xf>
    <xf numFmtId="41" fontId="0" fillId="0" borderId="15" xfId="0" applyNumberFormat="1" applyFont="1" applyFill="1" applyBorder="1" applyAlignment="1">
      <alignment horizontal="center"/>
    </xf>
    <xf numFmtId="41" fontId="0" fillId="0" borderId="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1" fontId="0" fillId="0" borderId="10" xfId="0" applyNumberFormat="1" applyFont="1" applyFill="1" applyBorder="1" applyAlignment="1">
      <alignment horizontal="center"/>
    </xf>
    <xf numFmtId="41" fontId="0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/>
    </xf>
    <xf numFmtId="41" fontId="0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1" fontId="0" fillId="0" borderId="1" xfId="0" applyNumberFormat="1" applyFont="1" applyFill="1" applyBorder="1" applyAlignment="1">
      <alignment horizontal="center"/>
    </xf>
    <xf numFmtId="41" fontId="0" fillId="0" borderId="14" xfId="0" applyNumberFormat="1" applyFont="1" applyFill="1" applyBorder="1" applyAlignment="1">
      <alignment horizontal="center"/>
    </xf>
    <xf numFmtId="41" fontId="0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workbookViewId="0" topLeftCell="A1">
      <selection activeCell="E3" sqref="E3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5.25390625" style="0" customWidth="1"/>
    <col min="4" max="4" width="51.875" style="0" customWidth="1"/>
    <col min="5" max="6" width="11.375" style="0" customWidth="1"/>
    <col min="7" max="7" width="7.375" style="0" customWidth="1"/>
    <col min="8" max="13" width="11.375" style="0" customWidth="1"/>
  </cols>
  <sheetData>
    <row r="1" spans="1:8" ht="12.75">
      <c r="A1" s="225"/>
      <c r="B1" s="225"/>
      <c r="C1" s="225"/>
      <c r="D1" s="225"/>
      <c r="E1" s="225" t="s">
        <v>358</v>
      </c>
      <c r="F1" s="225"/>
      <c r="G1" s="225"/>
      <c r="H1" s="225"/>
    </row>
    <row r="2" spans="1:8" ht="13.5" customHeight="1">
      <c r="A2" s="295"/>
      <c r="B2" s="295"/>
      <c r="C2" s="296"/>
      <c r="D2" s="297"/>
      <c r="E2" s="726" t="s">
        <v>359</v>
      </c>
      <c r="F2" s="299"/>
      <c r="G2" s="295"/>
      <c r="H2" s="225"/>
    </row>
    <row r="3" spans="1:7" ht="13.5" customHeight="1">
      <c r="A3" s="300"/>
      <c r="B3" s="300"/>
      <c r="C3" s="296"/>
      <c r="D3" s="301"/>
      <c r="E3" s="726" t="s">
        <v>357</v>
      </c>
      <c r="F3" s="299"/>
      <c r="G3" s="295"/>
    </row>
    <row r="4" spans="1:7" ht="13.5" customHeight="1">
      <c r="A4" s="300"/>
      <c r="B4" s="302"/>
      <c r="C4" s="296"/>
      <c r="D4" s="303" t="s">
        <v>132</v>
      </c>
      <c r="E4" s="304"/>
      <c r="F4" s="305" t="s">
        <v>133</v>
      </c>
      <c r="G4" s="300"/>
    </row>
    <row r="5" spans="1:7" ht="13.5" customHeight="1">
      <c r="A5" s="300"/>
      <c r="B5" s="300"/>
      <c r="C5" s="296"/>
      <c r="D5" s="306" t="s">
        <v>267</v>
      </c>
      <c r="E5" s="298"/>
      <c r="F5" s="302"/>
      <c r="G5" s="300"/>
    </row>
    <row r="6" spans="1:7" ht="13.5" thickBot="1">
      <c r="A6" s="300"/>
      <c r="B6" s="300"/>
      <c r="C6" s="296"/>
      <c r="D6" s="301"/>
      <c r="E6" s="298"/>
      <c r="F6" s="305"/>
      <c r="G6" s="300"/>
    </row>
    <row r="7" spans="1:7" ht="15" customHeight="1">
      <c r="A7" s="307"/>
      <c r="B7" s="308"/>
      <c r="C7" s="309"/>
      <c r="D7" s="310"/>
      <c r="E7" s="311" t="s">
        <v>4</v>
      </c>
      <c r="F7" s="312"/>
      <c r="G7" s="308"/>
    </row>
    <row r="8" spans="1:7" ht="15" customHeight="1">
      <c r="A8" s="313" t="s">
        <v>121</v>
      </c>
      <c r="B8" s="314" t="s">
        <v>103</v>
      </c>
      <c r="C8" s="315" t="s">
        <v>2</v>
      </c>
      <c r="D8" s="313" t="s">
        <v>3</v>
      </c>
      <c r="E8" s="316">
        <v>2004</v>
      </c>
      <c r="F8" s="313" t="s">
        <v>134</v>
      </c>
      <c r="G8" s="314" t="s">
        <v>6</v>
      </c>
    </row>
    <row r="9" spans="1:7" ht="14.25" customHeight="1" thickBot="1">
      <c r="A9" s="317"/>
      <c r="B9" s="318"/>
      <c r="C9" s="319"/>
      <c r="D9" s="320"/>
      <c r="E9" s="321"/>
      <c r="F9" s="322"/>
      <c r="G9" s="323"/>
    </row>
    <row r="10" spans="1:7" ht="15" customHeight="1" thickBot="1">
      <c r="A10" s="324">
        <v>1</v>
      </c>
      <c r="B10" s="325">
        <v>2</v>
      </c>
      <c r="C10" s="326" t="s">
        <v>135</v>
      </c>
      <c r="D10" s="327" t="s">
        <v>136</v>
      </c>
      <c r="E10" s="328">
        <v>5</v>
      </c>
      <c r="F10" s="329">
        <v>6</v>
      </c>
      <c r="G10" s="325">
        <v>7</v>
      </c>
    </row>
    <row r="11" spans="1:7" ht="15" customHeight="1">
      <c r="A11" s="422"/>
      <c r="B11" s="330"/>
      <c r="C11" s="331"/>
      <c r="D11" s="688"/>
      <c r="E11" s="332"/>
      <c r="F11" s="332"/>
      <c r="G11" s="307"/>
    </row>
    <row r="12" spans="1:7" ht="15" customHeight="1">
      <c r="A12" s="424"/>
      <c r="B12" s="334"/>
      <c r="C12" s="306"/>
      <c r="D12" s="306" t="s">
        <v>137</v>
      </c>
      <c r="E12" s="336">
        <f>SUM(E14,E21,E24,E33,E37,E61,E70,E86,E102,E111,E121,E126)</f>
        <v>42886011</v>
      </c>
      <c r="F12" s="336">
        <f>SUM(F14,F21,F24,F33,F37,F61,F70,F86,F102,F111,F121,F126)</f>
        <v>20421703</v>
      </c>
      <c r="G12" s="337">
        <f>(F12/E12)*100</f>
        <v>47.61856494417259</v>
      </c>
    </row>
    <row r="13" spans="1:7" ht="15.75" customHeight="1" thickBot="1">
      <c r="A13" s="427"/>
      <c r="B13" s="339"/>
      <c r="C13" s="340"/>
      <c r="D13" s="384"/>
      <c r="E13" s="342"/>
      <c r="F13" s="342"/>
      <c r="G13" s="337"/>
    </row>
    <row r="14" spans="1:7" ht="15" customHeight="1" thickBot="1">
      <c r="A14" s="313">
        <v>700</v>
      </c>
      <c r="B14" s="334"/>
      <c r="C14" s="306"/>
      <c r="D14" s="335" t="s">
        <v>138</v>
      </c>
      <c r="E14" s="336">
        <f>SUM(E15)</f>
        <v>4262350</v>
      </c>
      <c r="F14" s="336">
        <f>SUM(F15)</f>
        <v>868449</v>
      </c>
      <c r="G14" s="366">
        <f aca="true" t="shared" si="0" ref="G14:G19">(F14/E14)*100</f>
        <v>20.37488709280092</v>
      </c>
    </row>
    <row r="15" spans="1:7" ht="16.5" customHeight="1" thickBot="1">
      <c r="A15" s="312"/>
      <c r="B15" s="344">
        <v>70005</v>
      </c>
      <c r="C15" s="345"/>
      <c r="D15" s="346" t="s">
        <v>139</v>
      </c>
      <c r="E15" s="347">
        <f>SUM(E16:E20)</f>
        <v>4262350</v>
      </c>
      <c r="F15" s="348">
        <f>SUM(F16:F20)</f>
        <v>868449</v>
      </c>
      <c r="G15" s="343">
        <f t="shared" si="0"/>
        <v>20.37488709280092</v>
      </c>
    </row>
    <row r="16" spans="1:7" ht="28.5" customHeight="1" thickBot="1">
      <c r="A16" s="424"/>
      <c r="B16" s="314"/>
      <c r="C16" s="349" t="s">
        <v>268</v>
      </c>
      <c r="D16" s="350" t="s">
        <v>140</v>
      </c>
      <c r="E16" s="351">
        <v>305000</v>
      </c>
      <c r="F16" s="304">
        <v>236119</v>
      </c>
      <c r="G16" s="352">
        <f t="shared" si="0"/>
        <v>77.41606557377048</v>
      </c>
    </row>
    <row r="17" spans="1:7" ht="41.25" customHeight="1" thickBot="1">
      <c r="A17" s="424"/>
      <c r="B17" s="314"/>
      <c r="C17" s="349" t="s">
        <v>269</v>
      </c>
      <c r="D17" s="353" t="s">
        <v>141</v>
      </c>
      <c r="E17" s="354">
        <v>450000</v>
      </c>
      <c r="F17" s="355">
        <v>243447</v>
      </c>
      <c r="G17" s="356">
        <f t="shared" si="0"/>
        <v>54.099333333333334</v>
      </c>
    </row>
    <row r="18" spans="1:7" ht="41.25" customHeight="1" thickBot="1">
      <c r="A18" s="424"/>
      <c r="B18" s="314"/>
      <c r="C18" s="349" t="s">
        <v>270</v>
      </c>
      <c r="D18" s="357" t="s">
        <v>142</v>
      </c>
      <c r="E18" s="358">
        <v>1350</v>
      </c>
      <c r="F18" s="354">
        <v>2990</v>
      </c>
      <c r="G18" s="356">
        <f t="shared" si="0"/>
        <v>221.48148148148147</v>
      </c>
    </row>
    <row r="19" spans="1:7" ht="28.5" customHeight="1" thickBot="1">
      <c r="A19" s="424"/>
      <c r="B19" s="314"/>
      <c r="C19" s="349" t="s">
        <v>271</v>
      </c>
      <c r="D19" s="359" t="s">
        <v>143</v>
      </c>
      <c r="E19" s="332">
        <v>3500000</v>
      </c>
      <c r="F19" s="360">
        <v>380480</v>
      </c>
      <c r="G19" s="356">
        <f t="shared" si="0"/>
        <v>10.870857142857144</v>
      </c>
    </row>
    <row r="20" spans="1:7" ht="21" customHeight="1" thickBot="1">
      <c r="A20" s="427"/>
      <c r="B20" s="439"/>
      <c r="C20" s="361" t="s">
        <v>272</v>
      </c>
      <c r="D20" s="362" t="s">
        <v>144</v>
      </c>
      <c r="E20" s="332">
        <v>6000</v>
      </c>
      <c r="F20" s="360">
        <v>5413</v>
      </c>
      <c r="G20" s="363">
        <f>F20/E20*100</f>
        <v>90.21666666666667</v>
      </c>
    </row>
    <row r="21" spans="1:7" ht="20.25" customHeight="1" thickBot="1">
      <c r="A21" s="416">
        <v>710</v>
      </c>
      <c r="B21" s="365"/>
      <c r="C21" s="680"/>
      <c r="D21" s="681" t="s">
        <v>119</v>
      </c>
      <c r="E21" s="682">
        <f>(E22)</f>
        <v>70000</v>
      </c>
      <c r="F21" s="682">
        <f>(F22)</f>
        <v>32230</v>
      </c>
      <c r="G21" s="366">
        <f>(F21/E21)*100</f>
        <v>46.042857142857144</v>
      </c>
    </row>
    <row r="22" spans="1:7" ht="15.75" customHeight="1" thickBot="1">
      <c r="A22" s="313"/>
      <c r="B22" s="416">
        <v>71035</v>
      </c>
      <c r="C22" s="367"/>
      <c r="D22" s="368" t="s">
        <v>120</v>
      </c>
      <c r="E22" s="347">
        <f>(E23)</f>
        <v>70000</v>
      </c>
      <c r="F22" s="347">
        <f>(F23)</f>
        <v>32230</v>
      </c>
      <c r="G22" s="366">
        <f>(F22/E22)*100</f>
        <v>46.042857142857144</v>
      </c>
    </row>
    <row r="23" spans="1:7" ht="14.25" customHeight="1" thickBot="1">
      <c r="A23" s="424"/>
      <c r="B23" s="334"/>
      <c r="C23" s="361" t="s">
        <v>273</v>
      </c>
      <c r="D23" s="379" t="s">
        <v>145</v>
      </c>
      <c r="E23" s="332">
        <v>70000</v>
      </c>
      <c r="F23" s="332">
        <v>32230</v>
      </c>
      <c r="G23" s="363">
        <f>(F23/E23)*100</f>
        <v>46.042857142857144</v>
      </c>
    </row>
    <row r="24" spans="1:7" ht="15" customHeight="1" thickBot="1">
      <c r="A24" s="416">
        <v>750</v>
      </c>
      <c r="B24" s="364"/>
      <c r="C24" s="345"/>
      <c r="D24" s="368" t="s">
        <v>35</v>
      </c>
      <c r="E24" s="372">
        <f>SUM(E25)</f>
        <v>53385</v>
      </c>
      <c r="F24" s="372">
        <f>SUM(F25)</f>
        <v>32600</v>
      </c>
      <c r="G24" s="366">
        <f>(F24/E24)*100</f>
        <v>61.06584246511192</v>
      </c>
    </row>
    <row r="25" spans="1:7" ht="19.5" customHeight="1" thickBot="1">
      <c r="A25" s="374"/>
      <c r="B25" s="691">
        <v>75023</v>
      </c>
      <c r="C25" s="401"/>
      <c r="D25" s="402" t="s">
        <v>146</v>
      </c>
      <c r="E25" s="436">
        <f>SUM(E26:E31)</f>
        <v>53385</v>
      </c>
      <c r="F25" s="403">
        <f>SUM(F26:F31)</f>
        <v>32600</v>
      </c>
      <c r="G25" s="373">
        <f>(F25/E25)*100</f>
        <v>61.06584246511192</v>
      </c>
    </row>
    <row r="26" spans="1:7" ht="20.25" customHeight="1" thickBot="1">
      <c r="A26" s="689"/>
      <c r="B26" s="391"/>
      <c r="C26" s="361" t="s">
        <v>274</v>
      </c>
      <c r="D26" s="377" t="s">
        <v>147</v>
      </c>
      <c r="E26" s="321">
        <v>4200</v>
      </c>
      <c r="F26" s="321">
        <v>3096</v>
      </c>
      <c r="G26" s="363">
        <f>SUM(F26/E26)*100</f>
        <v>73.71428571428571</v>
      </c>
    </row>
    <row r="27" spans="1:7" ht="17.25" customHeight="1">
      <c r="A27" s="689"/>
      <c r="B27" s="391"/>
      <c r="C27" s="361" t="s">
        <v>275</v>
      </c>
      <c r="D27" s="379" t="s">
        <v>148</v>
      </c>
      <c r="E27" s="332"/>
      <c r="F27" s="332"/>
      <c r="G27" s="363"/>
    </row>
    <row r="28" spans="1:7" ht="18" customHeight="1" thickBot="1">
      <c r="A28" s="689"/>
      <c r="B28" s="391"/>
      <c r="C28" s="369"/>
      <c r="D28" s="380" t="s">
        <v>149</v>
      </c>
      <c r="E28" s="342">
        <v>32000</v>
      </c>
      <c r="F28" s="342">
        <v>20250</v>
      </c>
      <c r="G28" s="381">
        <f>(F28/E28)*100</f>
        <v>63.28125</v>
      </c>
    </row>
    <row r="29" spans="1:7" ht="16.5" customHeight="1" thickBot="1">
      <c r="A29" s="689"/>
      <c r="B29" s="391"/>
      <c r="C29" s="349" t="s">
        <v>276</v>
      </c>
      <c r="D29" s="350" t="s">
        <v>151</v>
      </c>
      <c r="E29" s="321">
        <v>2000</v>
      </c>
      <c r="F29" s="321">
        <v>1470</v>
      </c>
      <c r="G29" s="381">
        <f>(F29/E29)*100</f>
        <v>73.5</v>
      </c>
    </row>
    <row r="30" spans="1:7" ht="15" customHeight="1" thickBot="1">
      <c r="A30" s="689"/>
      <c r="B30" s="690"/>
      <c r="C30" s="349" t="s">
        <v>277</v>
      </c>
      <c r="D30" s="357" t="s">
        <v>152</v>
      </c>
      <c r="E30" s="358">
        <v>6000</v>
      </c>
      <c r="F30" s="358">
        <v>2428</v>
      </c>
      <c r="G30" s="356">
        <f>(F30/E30)*100</f>
        <v>40.46666666666667</v>
      </c>
    </row>
    <row r="31" spans="1:7" ht="17.25" customHeight="1" thickBot="1">
      <c r="A31" s="689"/>
      <c r="B31" s="690"/>
      <c r="C31" s="692" t="s">
        <v>278</v>
      </c>
      <c r="D31" s="307" t="s">
        <v>153</v>
      </c>
      <c r="E31" s="358">
        <v>9185</v>
      </c>
      <c r="F31" s="358">
        <v>5356</v>
      </c>
      <c r="G31" s="356">
        <f>(F31/E31)*100</f>
        <v>58.31246597713664</v>
      </c>
    </row>
    <row r="32" spans="1:7" ht="15" customHeight="1">
      <c r="A32" s="370"/>
      <c r="B32" s="693"/>
      <c r="C32" s="331"/>
      <c r="D32" s="309"/>
      <c r="E32" s="332"/>
      <c r="F32" s="332"/>
      <c r="G32" s="333"/>
    </row>
    <row r="33" spans="1:7" ht="15" customHeight="1">
      <c r="A33" s="313">
        <v>754</v>
      </c>
      <c r="B33" s="424"/>
      <c r="C33" s="306"/>
      <c r="D33" s="319" t="s">
        <v>52</v>
      </c>
      <c r="E33" s="336">
        <f>SUM(E35)</f>
        <v>12000</v>
      </c>
      <c r="F33" s="336">
        <f>(F35)</f>
        <v>7025</v>
      </c>
      <c r="G33" s="337">
        <f>(F33/E33)*100</f>
        <v>58.54166666666667</v>
      </c>
    </row>
    <row r="34" spans="1:7" ht="15" customHeight="1" thickBot="1">
      <c r="A34" s="338"/>
      <c r="B34" s="427"/>
      <c r="C34" s="340"/>
      <c r="D34" s="402"/>
      <c r="E34" s="342"/>
      <c r="F34" s="342"/>
      <c r="G34" s="343"/>
    </row>
    <row r="35" spans="1:7" ht="20.25" customHeight="1" thickBot="1">
      <c r="A35" s="313"/>
      <c r="B35" s="416">
        <v>75416</v>
      </c>
      <c r="C35" s="367"/>
      <c r="D35" s="683" t="s">
        <v>154</v>
      </c>
      <c r="E35" s="372">
        <f>SUM(E36)</f>
        <v>12000</v>
      </c>
      <c r="F35" s="347">
        <f>(F36)</f>
        <v>7025</v>
      </c>
      <c r="G35" s="366">
        <f>(F35/E35)*100</f>
        <v>58.54166666666667</v>
      </c>
    </row>
    <row r="36" spans="1:7" ht="24.75" customHeight="1" thickBot="1">
      <c r="A36" s="427"/>
      <c r="B36" s="334"/>
      <c r="C36" s="692" t="s">
        <v>279</v>
      </c>
      <c r="D36" s="694" t="s">
        <v>150</v>
      </c>
      <c r="E36" s="684">
        <v>12000</v>
      </c>
      <c r="F36" s="685">
        <v>7025</v>
      </c>
      <c r="G36" s="356">
        <f>(F36/E36)*100</f>
        <v>58.54166666666667</v>
      </c>
    </row>
    <row r="37" spans="1:7" ht="40.5" customHeight="1" thickBot="1">
      <c r="A37" s="387">
        <v>756</v>
      </c>
      <c r="B37" s="416"/>
      <c r="C37" s="345"/>
      <c r="D37" s="368" t="s">
        <v>155</v>
      </c>
      <c r="E37" s="348">
        <f>SUM(E38,E41,E52,E57)</f>
        <v>27677545</v>
      </c>
      <c r="F37" s="347">
        <f>SUM(F38,F41,F52,F57)</f>
        <v>13367003</v>
      </c>
      <c r="G37" s="386">
        <f>SUM(F37/E37)*100</f>
        <v>48.29547924138503</v>
      </c>
    </row>
    <row r="38" spans="1:7" ht="40.5" customHeight="1" thickBot="1">
      <c r="A38" s="695"/>
      <c r="B38" s="416">
        <v>75601</v>
      </c>
      <c r="C38" s="340"/>
      <c r="D38" s="402" t="s">
        <v>156</v>
      </c>
      <c r="E38" s="372">
        <f>SUM(E39,E40)</f>
        <v>120000</v>
      </c>
      <c r="F38" s="347">
        <f>SUM(F39,F40)</f>
        <v>53002</v>
      </c>
      <c r="G38" s="366">
        <f>SUM(F38/E38)*100</f>
        <v>44.16833333333333</v>
      </c>
    </row>
    <row r="39" spans="1:7" ht="31.5" customHeight="1" thickBot="1">
      <c r="A39" s="696"/>
      <c r="B39" s="314"/>
      <c r="C39" s="388" t="s">
        <v>280</v>
      </c>
      <c r="D39" s="357" t="s">
        <v>157</v>
      </c>
      <c r="E39" s="354">
        <v>120000</v>
      </c>
      <c r="F39" s="354">
        <v>52286</v>
      </c>
      <c r="G39" s="356">
        <f>(F39/E39)*100</f>
        <v>43.571666666666665</v>
      </c>
    </row>
    <row r="40" spans="1:7" ht="15" customHeight="1" thickBot="1">
      <c r="A40" s="697"/>
      <c r="B40" s="439"/>
      <c r="C40" s="432" t="s">
        <v>272</v>
      </c>
      <c r="D40" s="406" t="s">
        <v>158</v>
      </c>
      <c r="E40" s="390">
        <v>0</v>
      </c>
      <c r="F40" s="390">
        <v>716</v>
      </c>
      <c r="G40" s="381">
        <v>0</v>
      </c>
    </row>
    <row r="41" spans="1:7" ht="40.5" customHeight="1" thickBot="1">
      <c r="A41" s="695"/>
      <c r="B41" s="691">
        <v>75615</v>
      </c>
      <c r="C41" s="345"/>
      <c r="D41" s="368" t="s">
        <v>281</v>
      </c>
      <c r="E41" s="372">
        <f>SUM(E42:E51)</f>
        <v>11770324</v>
      </c>
      <c r="F41" s="347">
        <f>SUM(F42:F51)</f>
        <v>6793373</v>
      </c>
      <c r="G41" s="386">
        <f aca="true" t="shared" si="1" ref="G41:G49">(F41/E41)*100</f>
        <v>57.7161087494278</v>
      </c>
    </row>
    <row r="42" spans="1:7" ht="15" customHeight="1">
      <c r="A42" s="424"/>
      <c r="B42" s="477"/>
      <c r="C42" s="404" t="s">
        <v>282</v>
      </c>
      <c r="D42" s="350" t="s">
        <v>159</v>
      </c>
      <c r="E42" s="321">
        <v>10200000</v>
      </c>
      <c r="F42" s="321">
        <v>5394843</v>
      </c>
      <c r="G42" s="392">
        <f t="shared" si="1"/>
        <v>52.890617647058825</v>
      </c>
    </row>
    <row r="43" spans="1:7" ht="15" customHeight="1">
      <c r="A43" s="424"/>
      <c r="B43" s="477"/>
      <c r="C43" s="698" t="s">
        <v>283</v>
      </c>
      <c r="D43" s="393" t="s">
        <v>160</v>
      </c>
      <c r="E43" s="394">
        <v>34550</v>
      </c>
      <c r="F43" s="394">
        <v>19731</v>
      </c>
      <c r="G43" s="395">
        <f t="shared" si="1"/>
        <v>57.108538350217074</v>
      </c>
    </row>
    <row r="44" spans="1:7" ht="15" customHeight="1">
      <c r="A44" s="424"/>
      <c r="B44" s="314"/>
      <c r="C44" s="698" t="s">
        <v>284</v>
      </c>
      <c r="D44" s="393" t="s">
        <v>161</v>
      </c>
      <c r="E44" s="394">
        <v>470400</v>
      </c>
      <c r="F44" s="394">
        <v>248280</v>
      </c>
      <c r="G44" s="395">
        <f t="shared" si="1"/>
        <v>52.78061224489796</v>
      </c>
    </row>
    <row r="45" spans="1:7" ht="14.25" customHeight="1">
      <c r="A45" s="424"/>
      <c r="B45" s="314"/>
      <c r="C45" s="698" t="s">
        <v>285</v>
      </c>
      <c r="D45" s="393" t="s">
        <v>163</v>
      </c>
      <c r="E45" s="394">
        <v>120000</v>
      </c>
      <c r="F45" s="394">
        <v>65578</v>
      </c>
      <c r="G45" s="395">
        <f t="shared" si="1"/>
        <v>54.64833333333333</v>
      </c>
    </row>
    <row r="46" spans="1:7" ht="15" customHeight="1">
      <c r="A46" s="424"/>
      <c r="B46" s="314"/>
      <c r="C46" s="698" t="s">
        <v>286</v>
      </c>
      <c r="D46" s="393" t="s">
        <v>164</v>
      </c>
      <c r="E46" s="394">
        <v>30000</v>
      </c>
      <c r="F46" s="394">
        <v>22424</v>
      </c>
      <c r="G46" s="395">
        <f t="shared" si="1"/>
        <v>74.74666666666666</v>
      </c>
    </row>
    <row r="47" spans="1:7" ht="15" customHeight="1">
      <c r="A47" s="424"/>
      <c r="B47" s="314"/>
      <c r="C47" s="698" t="s">
        <v>287</v>
      </c>
      <c r="D47" s="393" t="s">
        <v>165</v>
      </c>
      <c r="E47" s="394">
        <v>130000</v>
      </c>
      <c r="F47" s="394">
        <v>59642</v>
      </c>
      <c r="G47" s="395">
        <f t="shared" si="1"/>
        <v>45.87846153846154</v>
      </c>
    </row>
    <row r="48" spans="1:7" ht="15" customHeight="1">
      <c r="A48" s="424"/>
      <c r="B48" s="314"/>
      <c r="C48" s="698" t="s">
        <v>288</v>
      </c>
      <c r="D48" s="393" t="s">
        <v>162</v>
      </c>
      <c r="E48" s="394">
        <v>520000</v>
      </c>
      <c r="F48" s="394">
        <v>823308</v>
      </c>
      <c r="G48" s="395">
        <f t="shared" si="1"/>
        <v>158.32846153846154</v>
      </c>
    </row>
    <row r="49" spans="1:7" ht="15" customHeight="1">
      <c r="A49" s="424"/>
      <c r="B49" s="314"/>
      <c r="C49" s="698" t="s">
        <v>273</v>
      </c>
      <c r="D49" s="393" t="s">
        <v>145</v>
      </c>
      <c r="E49" s="394">
        <v>12846</v>
      </c>
      <c r="F49" s="394">
        <v>17954</v>
      </c>
      <c r="G49" s="395">
        <f t="shared" si="1"/>
        <v>139.76335045928693</v>
      </c>
    </row>
    <row r="50" spans="1:7" ht="15" customHeight="1" thickBot="1">
      <c r="A50" s="424"/>
      <c r="B50" s="314"/>
      <c r="C50" s="699" t="s">
        <v>272</v>
      </c>
      <c r="D50" s="396" t="s">
        <v>158</v>
      </c>
      <c r="E50" s="397">
        <v>180000</v>
      </c>
      <c r="F50" s="397">
        <v>69085</v>
      </c>
      <c r="G50" s="395">
        <f>(F50/E50)*100</f>
        <v>38.38055555555556</v>
      </c>
    </row>
    <row r="51" spans="1:7" ht="27" customHeight="1" thickBot="1">
      <c r="A51" s="424"/>
      <c r="B51" s="314"/>
      <c r="C51" s="388" t="s">
        <v>289</v>
      </c>
      <c r="D51" s="396" t="s">
        <v>186</v>
      </c>
      <c r="E51" s="398">
        <v>72528</v>
      </c>
      <c r="F51" s="397">
        <v>72528</v>
      </c>
      <c r="G51" s="381">
        <f>F51/E51*100</f>
        <v>100</v>
      </c>
    </row>
    <row r="52" spans="1:7" ht="15" customHeight="1">
      <c r="A52" s="424"/>
      <c r="B52" s="312">
        <v>75618</v>
      </c>
      <c r="C52" s="331"/>
      <c r="D52" s="309" t="s">
        <v>166</v>
      </c>
      <c r="E52" s="400">
        <f>SUM(E54:E56)</f>
        <v>640000</v>
      </c>
      <c r="F52" s="400">
        <f>SUM(F54:F56)</f>
        <v>478598</v>
      </c>
      <c r="G52" s="337">
        <f>SUM(F52/E52)*100</f>
        <v>74.7809375</v>
      </c>
    </row>
    <row r="53" spans="1:7" ht="15" customHeight="1" thickBot="1">
      <c r="A53" s="424"/>
      <c r="B53" s="338"/>
      <c r="C53" s="340"/>
      <c r="D53" s="402" t="s">
        <v>167</v>
      </c>
      <c r="E53" s="403"/>
      <c r="F53" s="403"/>
      <c r="G53" s="343"/>
    </row>
    <row r="54" spans="1:7" ht="15" customHeight="1" thickBot="1">
      <c r="A54" s="424"/>
      <c r="B54" s="314"/>
      <c r="C54" s="404" t="s">
        <v>290</v>
      </c>
      <c r="D54" s="389" t="s">
        <v>168</v>
      </c>
      <c r="E54" s="351">
        <v>140000</v>
      </c>
      <c r="F54" s="351">
        <v>80877</v>
      </c>
      <c r="G54" s="352">
        <f>(F54/E54)*100</f>
        <v>57.769285714285715</v>
      </c>
    </row>
    <row r="55" spans="1:7" ht="15" customHeight="1" thickBot="1">
      <c r="A55" s="424"/>
      <c r="B55" s="314"/>
      <c r="C55" s="404" t="s">
        <v>291</v>
      </c>
      <c r="D55" s="405" t="s">
        <v>169</v>
      </c>
      <c r="E55" s="354">
        <v>500000</v>
      </c>
      <c r="F55" s="354">
        <v>397716</v>
      </c>
      <c r="G55" s="356">
        <f>SUM(F55/E55)*100</f>
        <v>79.5432</v>
      </c>
    </row>
    <row r="56" spans="1:7" ht="15" customHeight="1" thickBot="1">
      <c r="A56" s="424"/>
      <c r="B56" s="314"/>
      <c r="C56" s="388" t="s">
        <v>272</v>
      </c>
      <c r="D56" s="406" t="s">
        <v>158</v>
      </c>
      <c r="E56" s="358">
        <v>0</v>
      </c>
      <c r="F56" s="354">
        <v>5</v>
      </c>
      <c r="G56" s="407">
        <v>0</v>
      </c>
    </row>
    <row r="57" spans="1:7" ht="27.75" customHeight="1" thickBot="1">
      <c r="A57" s="424"/>
      <c r="B57" s="416">
        <v>75621</v>
      </c>
      <c r="C57" s="345"/>
      <c r="D57" s="368" t="s">
        <v>170</v>
      </c>
      <c r="E57" s="372">
        <f>SUM(E58:E59)</f>
        <v>15147221</v>
      </c>
      <c r="F57" s="347">
        <f>SUM(F58:F59)</f>
        <v>6042030</v>
      </c>
      <c r="G57" s="408">
        <f>(F57/E57)*100</f>
        <v>39.888703016876825</v>
      </c>
    </row>
    <row r="58" spans="1:7" ht="15" customHeight="1" thickBot="1">
      <c r="A58" s="424"/>
      <c r="B58" s="314"/>
      <c r="C58" s="404" t="s">
        <v>292</v>
      </c>
      <c r="D58" s="409" t="s">
        <v>171</v>
      </c>
      <c r="E58" s="410">
        <v>14987221</v>
      </c>
      <c r="F58" s="351">
        <v>5955119</v>
      </c>
      <c r="G58" s="411">
        <f>(F58/E58)*100</f>
        <v>39.734644601557555</v>
      </c>
    </row>
    <row r="59" spans="1:7" ht="15" customHeight="1" thickBot="1">
      <c r="A59" s="424"/>
      <c r="B59" s="314"/>
      <c r="C59" s="404" t="s">
        <v>293</v>
      </c>
      <c r="D59" s="389" t="s">
        <v>172</v>
      </c>
      <c r="E59" s="358">
        <v>160000</v>
      </c>
      <c r="F59" s="354">
        <v>86911</v>
      </c>
      <c r="G59" s="412">
        <f>(F59/E59)*100</f>
        <v>54.319375</v>
      </c>
    </row>
    <row r="60" spans="1:7" ht="13.5" customHeight="1">
      <c r="A60" s="521"/>
      <c r="B60" s="422"/>
      <c r="C60" s="331"/>
      <c r="D60" s="379"/>
      <c r="E60" s="441"/>
      <c r="F60" s="360"/>
      <c r="G60" s="333"/>
    </row>
    <row r="61" spans="1:7" ht="13.5" customHeight="1">
      <c r="A61" s="424">
        <v>758</v>
      </c>
      <c r="B61" s="424"/>
      <c r="C61" s="306"/>
      <c r="D61" s="700" t="s">
        <v>62</v>
      </c>
      <c r="E61" s="442">
        <f>SUM(E63,E65,E67)</f>
        <v>7889882</v>
      </c>
      <c r="F61" s="336">
        <f>SUM(F63,F65,F67)</f>
        <v>4870450</v>
      </c>
      <c r="G61" s="337">
        <f>(F61/E61)*100</f>
        <v>61.7303275258109</v>
      </c>
    </row>
    <row r="62" spans="1:7" ht="13.5" customHeight="1" thickBot="1">
      <c r="A62" s="427"/>
      <c r="B62" s="427"/>
      <c r="C62" s="341"/>
      <c r="D62" s="701"/>
      <c r="E62" s="440"/>
      <c r="F62" s="390"/>
      <c r="G62" s="343"/>
    </row>
    <row r="63" spans="1:7" ht="28.5" customHeight="1" thickBot="1">
      <c r="A63" s="312"/>
      <c r="B63" s="483">
        <v>75801</v>
      </c>
      <c r="C63" s="341"/>
      <c r="D63" s="413" t="s">
        <v>173</v>
      </c>
      <c r="E63" s="414">
        <f>SUM(E64)</f>
        <v>7852525</v>
      </c>
      <c r="F63" s="403">
        <f>(F64)</f>
        <v>4832320</v>
      </c>
      <c r="G63" s="333">
        <f>(F63/E63)*100</f>
        <v>61.538422354592946</v>
      </c>
    </row>
    <row r="64" spans="1:7" ht="16.5" customHeight="1" thickBot="1">
      <c r="A64" s="424"/>
      <c r="B64" s="334"/>
      <c r="C64" s="349" t="s">
        <v>294</v>
      </c>
      <c r="D64" s="415" t="s">
        <v>174</v>
      </c>
      <c r="E64" s="321">
        <v>7852525</v>
      </c>
      <c r="F64" s="351">
        <v>4832320</v>
      </c>
      <c r="G64" s="363">
        <f>(F64/E64)*100</f>
        <v>61.538422354592946</v>
      </c>
    </row>
    <row r="65" spans="1:7" ht="16.5" customHeight="1" thickBot="1">
      <c r="A65" s="313"/>
      <c r="B65" s="416">
        <v>75805</v>
      </c>
      <c r="C65" s="345"/>
      <c r="D65" s="417" t="s">
        <v>175</v>
      </c>
      <c r="E65" s="372">
        <f>SUM(E66)</f>
        <v>1203</v>
      </c>
      <c r="F65" s="372">
        <f>SUM(F66)</f>
        <v>1203</v>
      </c>
      <c r="G65" s="333">
        <f>F65/E65*100</f>
        <v>100</v>
      </c>
    </row>
    <row r="66" spans="1:7" ht="16.5" customHeight="1" thickBot="1">
      <c r="A66" s="424"/>
      <c r="B66" s="334"/>
      <c r="C66" s="349" t="s">
        <v>294</v>
      </c>
      <c r="D66" s="415" t="s">
        <v>174</v>
      </c>
      <c r="E66" s="321">
        <v>1203</v>
      </c>
      <c r="F66" s="351">
        <v>1203</v>
      </c>
      <c r="G66" s="363">
        <f>F66/E66*100</f>
        <v>100</v>
      </c>
    </row>
    <row r="67" spans="1:7" ht="15.75" customHeight="1" thickBot="1">
      <c r="A67" s="313"/>
      <c r="B67" s="416">
        <v>75814</v>
      </c>
      <c r="C67" s="418"/>
      <c r="D67" s="419" t="s">
        <v>176</v>
      </c>
      <c r="E67" s="372">
        <f>SUM(E68:E69)</f>
        <v>36154</v>
      </c>
      <c r="F67" s="347">
        <f>SUM(F68:F69)</f>
        <v>36927</v>
      </c>
      <c r="G67" s="366">
        <f>(F67/E67)*100</f>
        <v>102.13807600818721</v>
      </c>
    </row>
    <row r="68" spans="1:7" ht="15" customHeight="1" thickBot="1">
      <c r="A68" s="424"/>
      <c r="B68" s="334"/>
      <c r="C68" s="349" t="s">
        <v>295</v>
      </c>
      <c r="D68" s="420" t="s">
        <v>50</v>
      </c>
      <c r="E68" s="354">
        <v>20000</v>
      </c>
      <c r="F68" s="354">
        <v>20760</v>
      </c>
      <c r="G68" s="356">
        <f>(F68/E68)*100</f>
        <v>103.8</v>
      </c>
    </row>
    <row r="69" spans="1:7" ht="15" customHeight="1" thickBot="1">
      <c r="A69" s="424"/>
      <c r="B69" s="334"/>
      <c r="C69" s="376" t="s">
        <v>278</v>
      </c>
      <c r="D69" s="317" t="s">
        <v>153</v>
      </c>
      <c r="E69" s="351">
        <v>16154</v>
      </c>
      <c r="F69" s="351">
        <v>16167</v>
      </c>
      <c r="G69" s="352">
        <f>F69/E69*100</f>
        <v>100.08047542404358</v>
      </c>
    </row>
    <row r="70" spans="1:7" ht="16.5" customHeight="1" thickBot="1">
      <c r="A70" s="416">
        <v>801</v>
      </c>
      <c r="B70" s="416"/>
      <c r="C70" s="345"/>
      <c r="D70" s="423" t="s">
        <v>65</v>
      </c>
      <c r="E70" s="347">
        <f>SUM(E71,E76,E79)</f>
        <v>1305908</v>
      </c>
      <c r="F70" s="347">
        <f>SUM(F71,F76,F79)</f>
        <v>396541</v>
      </c>
      <c r="G70" s="366">
        <f>(F70/E70)*100</f>
        <v>30.36515589153294</v>
      </c>
    </row>
    <row r="71" spans="1:7" ht="15" customHeight="1" thickBot="1">
      <c r="A71" s="312"/>
      <c r="B71" s="416">
        <v>80101</v>
      </c>
      <c r="C71" s="345"/>
      <c r="D71" s="423" t="s">
        <v>177</v>
      </c>
      <c r="E71" s="347">
        <f>SUM(E72:E75)</f>
        <v>7530</v>
      </c>
      <c r="F71" s="347">
        <f>SUM(F72:F75)</f>
        <v>14063</v>
      </c>
      <c r="G71" s="366">
        <f>F71/E71*100</f>
        <v>186.75962815405046</v>
      </c>
    </row>
    <row r="72" spans="1:7" ht="39.75" customHeight="1" thickBot="1">
      <c r="A72" s="424"/>
      <c r="B72" s="702"/>
      <c r="C72" s="404" t="s">
        <v>269</v>
      </c>
      <c r="D72" s="425" t="s">
        <v>141</v>
      </c>
      <c r="E72" s="360">
        <v>0</v>
      </c>
      <c r="F72" s="360">
        <v>5933</v>
      </c>
      <c r="G72" s="363">
        <v>0</v>
      </c>
    </row>
    <row r="73" spans="1:7" ht="13.5" customHeight="1" thickBot="1">
      <c r="A73" s="424"/>
      <c r="B73" s="702"/>
      <c r="C73" s="388" t="s">
        <v>296</v>
      </c>
      <c r="D73" s="406" t="s">
        <v>194</v>
      </c>
      <c r="E73" s="354">
        <v>1590</v>
      </c>
      <c r="F73" s="354">
        <v>2190</v>
      </c>
      <c r="G73" s="363">
        <f>F73/E73*100</f>
        <v>137.73584905660377</v>
      </c>
    </row>
    <row r="74" spans="1:7" ht="13.5" customHeight="1">
      <c r="A74" s="424"/>
      <c r="B74" s="702"/>
      <c r="C74" s="404" t="s">
        <v>297</v>
      </c>
      <c r="D74" s="362" t="s">
        <v>182</v>
      </c>
      <c r="E74" s="360">
        <v>5940</v>
      </c>
      <c r="F74" s="360">
        <v>5940</v>
      </c>
      <c r="G74" s="363">
        <f>F74/E74*100</f>
        <v>100</v>
      </c>
    </row>
    <row r="75" spans="1:7" ht="15" customHeight="1" thickBot="1">
      <c r="A75" s="424"/>
      <c r="B75" s="702"/>
      <c r="C75" s="432"/>
      <c r="D75" s="426" t="s">
        <v>298</v>
      </c>
      <c r="E75" s="390"/>
      <c r="F75" s="390"/>
      <c r="G75" s="381"/>
    </row>
    <row r="76" spans="1:7" ht="14.25" customHeight="1" thickBot="1">
      <c r="A76" s="313"/>
      <c r="B76" s="416">
        <v>80104</v>
      </c>
      <c r="C76" s="345"/>
      <c r="D76" s="423" t="s">
        <v>299</v>
      </c>
      <c r="E76" s="403">
        <f>SUM(E77:E78)</f>
        <v>844256</v>
      </c>
      <c r="F76" s="403">
        <f>SUM(F77:F78)</f>
        <v>373592</v>
      </c>
      <c r="G76" s="343">
        <f>F76/E76*100</f>
        <v>44.251032862070275</v>
      </c>
    </row>
    <row r="77" spans="1:7" ht="13.5" customHeight="1" thickBot="1">
      <c r="A77" s="424"/>
      <c r="B77" s="314"/>
      <c r="C77" s="404" t="s">
        <v>277</v>
      </c>
      <c r="D77" s="317" t="s">
        <v>152</v>
      </c>
      <c r="E77" s="360">
        <v>843456</v>
      </c>
      <c r="F77" s="360">
        <v>372792</v>
      </c>
      <c r="G77" s="356">
        <f>F77/E77*100</f>
        <v>44.198156157523336</v>
      </c>
    </row>
    <row r="78" spans="1:7" ht="12.75" customHeight="1" thickBot="1">
      <c r="A78" s="424"/>
      <c r="B78" s="314"/>
      <c r="C78" s="388" t="s">
        <v>296</v>
      </c>
      <c r="D78" s="389" t="s">
        <v>194</v>
      </c>
      <c r="E78" s="360">
        <v>800</v>
      </c>
      <c r="F78" s="360">
        <v>800</v>
      </c>
      <c r="G78" s="363">
        <f>F78/E78*100</f>
        <v>100</v>
      </c>
    </row>
    <row r="79" spans="1:7" ht="14.25" customHeight="1" thickBot="1">
      <c r="A79" s="313"/>
      <c r="B79" s="416">
        <v>80110</v>
      </c>
      <c r="C79" s="345"/>
      <c r="D79" s="423" t="s">
        <v>300</v>
      </c>
      <c r="E79" s="347">
        <f>SUM(E80:E81,E82,E83)</f>
        <v>454122</v>
      </c>
      <c r="F79" s="347">
        <f>SUM(F80:F81,F82,F83)</f>
        <v>8886</v>
      </c>
      <c r="G79" s="428">
        <f>F79/E79*100</f>
        <v>1.956742901687212</v>
      </c>
    </row>
    <row r="80" spans="1:7" ht="13.5" customHeight="1" thickBot="1">
      <c r="A80" s="424"/>
      <c r="B80" s="314"/>
      <c r="C80" s="404" t="s">
        <v>269</v>
      </c>
      <c r="D80" s="429" t="s">
        <v>141</v>
      </c>
      <c r="E80" s="360">
        <v>0</v>
      </c>
      <c r="F80" s="360">
        <v>3786</v>
      </c>
      <c r="G80" s="430">
        <v>0</v>
      </c>
    </row>
    <row r="81" spans="1:7" ht="13.5" customHeight="1" thickBot="1">
      <c r="A81" s="424"/>
      <c r="B81" s="314"/>
      <c r="C81" s="404" t="s">
        <v>296</v>
      </c>
      <c r="D81" s="389" t="s">
        <v>194</v>
      </c>
      <c r="E81" s="360">
        <v>1500</v>
      </c>
      <c r="F81" s="360">
        <v>1500</v>
      </c>
      <c r="G81" s="407">
        <f>F81/E81*100</f>
        <v>100</v>
      </c>
    </row>
    <row r="82" spans="1:7" ht="45.75" customHeight="1" thickBot="1">
      <c r="A82" s="424"/>
      <c r="B82" s="314"/>
      <c r="C82" s="388" t="s">
        <v>301</v>
      </c>
      <c r="D82" s="678" t="s">
        <v>355</v>
      </c>
      <c r="E82" s="354">
        <v>6000</v>
      </c>
      <c r="F82" s="354">
        <v>3600</v>
      </c>
      <c r="G82" s="433">
        <f>F82/E82*100</f>
        <v>60</v>
      </c>
    </row>
    <row r="83" spans="1:7" ht="12.75" customHeight="1">
      <c r="A83" s="424"/>
      <c r="B83" s="314"/>
      <c r="C83" s="404" t="s">
        <v>302</v>
      </c>
      <c r="D83" s="389" t="s">
        <v>191</v>
      </c>
      <c r="E83" s="360">
        <v>446622</v>
      </c>
      <c r="F83" s="360">
        <v>0</v>
      </c>
      <c r="G83" s="430">
        <v>0</v>
      </c>
    </row>
    <row r="84" spans="1:7" ht="13.5" customHeight="1">
      <c r="A84" s="424"/>
      <c r="B84" s="314"/>
      <c r="C84" s="315"/>
      <c r="D84" s="425" t="s">
        <v>192</v>
      </c>
      <c r="E84" s="351"/>
      <c r="F84" s="351"/>
      <c r="G84" s="431"/>
    </row>
    <row r="85" spans="1:7" ht="15" customHeight="1" thickBot="1">
      <c r="A85" s="427"/>
      <c r="B85" s="439"/>
      <c r="C85" s="315"/>
      <c r="D85" s="425" t="s">
        <v>193</v>
      </c>
      <c r="E85" s="351"/>
      <c r="F85" s="351"/>
      <c r="G85" s="431"/>
    </row>
    <row r="86" spans="1:7" ht="15" customHeight="1" thickBot="1">
      <c r="A86" s="416">
        <v>852</v>
      </c>
      <c r="B86" s="364"/>
      <c r="C86" s="345"/>
      <c r="D86" s="368" t="s">
        <v>303</v>
      </c>
      <c r="E86" s="347">
        <f>SUM(E87,E93,E95,E97,E99)</f>
        <v>532163</v>
      </c>
      <c r="F86" s="347">
        <f>SUM(F87,F93,F95,F97,F99)</f>
        <v>287701</v>
      </c>
      <c r="G86" s="366">
        <f>(F86/E86)*100</f>
        <v>54.0625710543574</v>
      </c>
    </row>
    <row r="87" spans="1:7" ht="15.75" customHeight="1" thickBot="1">
      <c r="A87" s="422"/>
      <c r="B87" s="416">
        <v>85203</v>
      </c>
      <c r="C87" s="345"/>
      <c r="D87" s="346" t="s">
        <v>179</v>
      </c>
      <c r="E87" s="347">
        <f>SUM(E88:E92)</f>
        <v>493243</v>
      </c>
      <c r="F87" s="347">
        <f>SUM(F88:F92)</f>
        <v>263045</v>
      </c>
      <c r="G87" s="366">
        <f aca="true" t="shared" si="2" ref="G87:G100">(F87/E87)*100</f>
        <v>53.32969753245358</v>
      </c>
    </row>
    <row r="88" spans="1:7" ht="13.5" customHeight="1" thickBot="1">
      <c r="A88" s="424"/>
      <c r="B88" s="334"/>
      <c r="C88" s="349" t="s">
        <v>279</v>
      </c>
      <c r="D88" s="357" t="s">
        <v>304</v>
      </c>
      <c r="E88" s="354">
        <v>0</v>
      </c>
      <c r="F88" s="354">
        <v>111</v>
      </c>
      <c r="G88" s="356">
        <v>0</v>
      </c>
    </row>
    <row r="89" spans="1:7" ht="40.5" customHeight="1" thickBot="1">
      <c r="A89" s="424"/>
      <c r="B89" s="334"/>
      <c r="C89" s="349" t="s">
        <v>269</v>
      </c>
      <c r="D89" s="406" t="s">
        <v>141</v>
      </c>
      <c r="E89" s="354">
        <v>2580</v>
      </c>
      <c r="F89" s="354">
        <v>1290</v>
      </c>
      <c r="G89" s="356">
        <f t="shared" si="2"/>
        <v>50</v>
      </c>
    </row>
    <row r="90" spans="1:7" ht="13.5" customHeight="1" thickBot="1">
      <c r="A90" s="424"/>
      <c r="B90" s="334"/>
      <c r="C90" s="349" t="s">
        <v>277</v>
      </c>
      <c r="D90" s="406" t="s">
        <v>152</v>
      </c>
      <c r="E90" s="354">
        <v>490663</v>
      </c>
      <c r="F90" s="390">
        <v>261082</v>
      </c>
      <c r="G90" s="356">
        <f t="shared" si="2"/>
        <v>53.21004436853808</v>
      </c>
    </row>
    <row r="91" spans="1:7" ht="13.5" customHeight="1" thickBot="1">
      <c r="A91" s="424"/>
      <c r="B91" s="334"/>
      <c r="C91" s="349" t="s">
        <v>295</v>
      </c>
      <c r="D91" s="406" t="s">
        <v>305</v>
      </c>
      <c r="E91" s="354">
        <v>0</v>
      </c>
      <c r="F91" s="390">
        <v>27</v>
      </c>
      <c r="G91" s="356">
        <v>0</v>
      </c>
    </row>
    <row r="92" spans="1:7" ht="13.5" customHeight="1" thickBot="1">
      <c r="A92" s="424"/>
      <c r="B92" s="334"/>
      <c r="C92" s="349" t="s">
        <v>278</v>
      </c>
      <c r="D92" s="406" t="s">
        <v>153</v>
      </c>
      <c r="E92" s="354">
        <v>0</v>
      </c>
      <c r="F92" s="354">
        <v>535</v>
      </c>
      <c r="G92" s="356">
        <v>0</v>
      </c>
    </row>
    <row r="93" spans="1:7" ht="27.75" customHeight="1" thickBot="1">
      <c r="A93" s="313"/>
      <c r="B93" s="691">
        <v>85214</v>
      </c>
      <c r="C93" s="345"/>
      <c r="D93" s="368" t="s">
        <v>180</v>
      </c>
      <c r="E93" s="372">
        <f>SUM(E94)</f>
        <v>2800</v>
      </c>
      <c r="F93" s="347">
        <f>(F94)</f>
        <v>1997</v>
      </c>
      <c r="G93" s="408">
        <f t="shared" si="2"/>
        <v>71.32142857142857</v>
      </c>
    </row>
    <row r="94" spans="1:7" ht="15" customHeight="1" thickBot="1">
      <c r="A94" s="424"/>
      <c r="B94" s="391"/>
      <c r="C94" s="315" t="s">
        <v>278</v>
      </c>
      <c r="D94" s="350" t="s">
        <v>153</v>
      </c>
      <c r="E94" s="321">
        <v>2800</v>
      </c>
      <c r="F94" s="351">
        <v>1997</v>
      </c>
      <c r="G94" s="411">
        <f t="shared" si="2"/>
        <v>71.32142857142857</v>
      </c>
    </row>
    <row r="95" spans="1:7" ht="15.75" customHeight="1" thickBot="1">
      <c r="A95" s="313"/>
      <c r="B95" s="691">
        <v>85215</v>
      </c>
      <c r="C95" s="367"/>
      <c r="D95" s="368" t="s">
        <v>181</v>
      </c>
      <c r="E95" s="347">
        <f>SUM(E96:E96)</f>
        <v>0</v>
      </c>
      <c r="F95" s="347">
        <f>SUM(F96:F96)</f>
        <v>59</v>
      </c>
      <c r="G95" s="408">
        <v>0</v>
      </c>
    </row>
    <row r="96" spans="1:7" ht="16.5" customHeight="1" thickBot="1">
      <c r="A96" s="424"/>
      <c r="B96" s="391"/>
      <c r="C96" s="315" t="s">
        <v>278</v>
      </c>
      <c r="D96" s="350" t="s">
        <v>153</v>
      </c>
      <c r="E96" s="321">
        <v>0</v>
      </c>
      <c r="F96" s="351">
        <v>59</v>
      </c>
      <c r="G96" s="411">
        <v>0</v>
      </c>
    </row>
    <row r="97" spans="1:7" ht="16.5" customHeight="1" thickBot="1">
      <c r="A97" s="313"/>
      <c r="B97" s="691">
        <v>85219</v>
      </c>
      <c r="C97" s="345"/>
      <c r="D97" s="346" t="s">
        <v>112</v>
      </c>
      <c r="E97" s="372">
        <f>SUM(E98)</f>
        <v>0</v>
      </c>
      <c r="F97" s="347">
        <f>SUM(F98)</f>
        <v>698</v>
      </c>
      <c r="G97" s="386">
        <v>0</v>
      </c>
    </row>
    <row r="98" spans="1:7" ht="16.5" customHeight="1" thickBot="1">
      <c r="A98" s="424"/>
      <c r="B98" s="391"/>
      <c r="C98" s="388" t="s">
        <v>278</v>
      </c>
      <c r="D98" s="384" t="s">
        <v>153</v>
      </c>
      <c r="E98" s="342">
        <v>0</v>
      </c>
      <c r="F98" s="390">
        <v>698</v>
      </c>
      <c r="G98" s="435">
        <v>0</v>
      </c>
    </row>
    <row r="99" spans="1:7" ht="15.75" customHeight="1" thickBot="1">
      <c r="A99" s="313"/>
      <c r="B99" s="691">
        <v>85228</v>
      </c>
      <c r="C99" s="345"/>
      <c r="D99" s="346" t="s">
        <v>113</v>
      </c>
      <c r="E99" s="372">
        <f>SUM(E100)</f>
        <v>36120</v>
      </c>
      <c r="F99" s="347">
        <f>(F100)</f>
        <v>21902</v>
      </c>
      <c r="G99" s="408">
        <f t="shared" si="2"/>
        <v>60.63676633444075</v>
      </c>
    </row>
    <row r="100" spans="1:7" ht="15" customHeight="1" thickBot="1">
      <c r="A100" s="427"/>
      <c r="B100" s="334"/>
      <c r="C100" s="361" t="s">
        <v>277</v>
      </c>
      <c r="D100" s="350" t="s">
        <v>152</v>
      </c>
      <c r="E100" s="360">
        <v>36120</v>
      </c>
      <c r="F100" s="351">
        <v>21902</v>
      </c>
      <c r="G100" s="411">
        <f t="shared" si="2"/>
        <v>60.63676633444075</v>
      </c>
    </row>
    <row r="101" spans="1:7" ht="12.75" customHeight="1">
      <c r="A101" s="313"/>
      <c r="B101" s="422"/>
      <c r="C101" s="331"/>
      <c r="D101" s="309"/>
      <c r="E101" s="332"/>
      <c r="F101" s="360"/>
      <c r="G101" s="333"/>
    </row>
    <row r="102" spans="1:7" ht="13.5" customHeight="1">
      <c r="A102" s="313">
        <v>854</v>
      </c>
      <c r="B102" s="424"/>
      <c r="C102" s="306"/>
      <c r="D102" s="319" t="s">
        <v>84</v>
      </c>
      <c r="E102" s="336">
        <f>SUM(E104,E106)</f>
        <v>750751</v>
      </c>
      <c r="F102" s="434">
        <f>SUM(F104,F106)</f>
        <v>405678</v>
      </c>
      <c r="G102" s="337">
        <f>(F102/E102)*100</f>
        <v>54.03629165995116</v>
      </c>
    </row>
    <row r="103" spans="1:7" ht="12.75" customHeight="1" thickBot="1">
      <c r="A103" s="313"/>
      <c r="B103" s="427"/>
      <c r="C103" s="340"/>
      <c r="D103" s="402"/>
      <c r="E103" s="342"/>
      <c r="F103" s="390"/>
      <c r="G103" s="343"/>
    </row>
    <row r="104" spans="1:7" ht="13.5" customHeight="1" thickBot="1">
      <c r="A104" s="312"/>
      <c r="B104" s="416">
        <v>85401</v>
      </c>
      <c r="C104" s="340"/>
      <c r="D104" s="341" t="s">
        <v>183</v>
      </c>
      <c r="E104" s="436">
        <f>SUM(E105:E105)</f>
        <v>473403</v>
      </c>
      <c r="F104" s="347">
        <f>SUM(F105:F105)</f>
        <v>216383</v>
      </c>
      <c r="G104" s="437">
        <f>(F104/E104)*100</f>
        <v>45.70799086613309</v>
      </c>
    </row>
    <row r="105" spans="1:7" ht="13.5" customHeight="1" thickBot="1">
      <c r="A105" s="424"/>
      <c r="B105" s="334"/>
      <c r="C105" s="349" t="s">
        <v>277</v>
      </c>
      <c r="D105" s="350" t="s">
        <v>152</v>
      </c>
      <c r="E105" s="342">
        <v>473403</v>
      </c>
      <c r="F105" s="354">
        <v>216383</v>
      </c>
      <c r="G105" s="433">
        <f>(F105/E105)*100</f>
        <v>45.70799086613309</v>
      </c>
    </row>
    <row r="106" spans="1:7" ht="26.25" customHeight="1" thickBot="1">
      <c r="A106" s="313"/>
      <c r="B106" s="416">
        <v>85412</v>
      </c>
      <c r="C106" s="346"/>
      <c r="D106" s="438" t="s">
        <v>184</v>
      </c>
      <c r="E106" s="372">
        <f>SUM(E107:E109)</f>
        <v>277348</v>
      </c>
      <c r="F106" s="347">
        <f>SUM(F107:F109)</f>
        <v>189295</v>
      </c>
      <c r="G106" s="366">
        <f>(F106/E106)*100</f>
        <v>68.25179918369702</v>
      </c>
    </row>
    <row r="107" spans="1:7" ht="13.5" customHeight="1" thickBot="1">
      <c r="A107" s="424"/>
      <c r="B107" s="334"/>
      <c r="C107" s="349" t="s">
        <v>277</v>
      </c>
      <c r="D107" s="380" t="s">
        <v>185</v>
      </c>
      <c r="E107" s="390">
        <v>210550</v>
      </c>
      <c r="F107" s="390">
        <v>151947</v>
      </c>
      <c r="G107" s="381">
        <f>(F107/E107)*100</f>
        <v>72.16670624554737</v>
      </c>
    </row>
    <row r="108" spans="1:7" ht="27" customHeight="1" thickBot="1">
      <c r="A108" s="424"/>
      <c r="B108" s="334"/>
      <c r="C108" s="361" t="s">
        <v>289</v>
      </c>
      <c r="D108" s="359" t="s">
        <v>186</v>
      </c>
      <c r="E108" s="332">
        <v>42450</v>
      </c>
      <c r="F108" s="360">
        <v>13000</v>
      </c>
      <c r="G108" s="363">
        <f>(F108/E108)*100</f>
        <v>30.624263839811544</v>
      </c>
    </row>
    <row r="109" spans="1:7" ht="13.5" customHeight="1">
      <c r="A109" s="424"/>
      <c r="B109" s="334"/>
      <c r="C109" s="361" t="s">
        <v>306</v>
      </c>
      <c r="D109" s="389" t="s">
        <v>307</v>
      </c>
      <c r="E109" s="360">
        <v>24348</v>
      </c>
      <c r="F109" s="360">
        <v>24348</v>
      </c>
      <c r="G109" s="363">
        <f>F109/E109*100</f>
        <v>100</v>
      </c>
    </row>
    <row r="110" spans="1:7" ht="13.5" customHeight="1" thickBot="1">
      <c r="A110" s="427"/>
      <c r="B110" s="334"/>
      <c r="C110" s="376"/>
      <c r="D110" s="425" t="s">
        <v>308</v>
      </c>
      <c r="E110" s="390"/>
      <c r="F110" s="390"/>
      <c r="G110" s="381"/>
    </row>
    <row r="111" spans="1:7" ht="15" customHeight="1" thickBot="1">
      <c r="A111" s="424">
        <v>900</v>
      </c>
      <c r="B111" s="364"/>
      <c r="C111" s="345"/>
      <c r="D111" s="368" t="s">
        <v>89</v>
      </c>
      <c r="E111" s="414">
        <f>SUM(E112,E115,E117)</f>
        <v>223002</v>
      </c>
      <c r="F111" s="347">
        <f>SUM(F112,F115,F117)</f>
        <v>83002</v>
      </c>
      <c r="G111" s="343">
        <f>F111/E111*100</f>
        <v>37.22029398839472</v>
      </c>
    </row>
    <row r="112" spans="1:7" ht="13.5" customHeight="1" thickBot="1">
      <c r="A112" s="312"/>
      <c r="B112" s="416">
        <v>90017</v>
      </c>
      <c r="C112" s="401"/>
      <c r="D112" s="402" t="s">
        <v>188</v>
      </c>
      <c r="E112" s="347">
        <f>SUM(E113)</f>
        <v>79750</v>
      </c>
      <c r="F112" s="347">
        <f>SUM(F113)</f>
        <v>79750</v>
      </c>
      <c r="G112" s="366">
        <v>0</v>
      </c>
    </row>
    <row r="113" spans="1:7" ht="12.75" customHeight="1">
      <c r="A113" s="424"/>
      <c r="B113" s="334"/>
      <c r="C113" s="361" t="s">
        <v>309</v>
      </c>
      <c r="D113" s="389" t="s">
        <v>189</v>
      </c>
      <c r="E113" s="360">
        <v>79750</v>
      </c>
      <c r="F113" s="360">
        <v>79750</v>
      </c>
      <c r="G113" s="363">
        <f>F113/E113*100</f>
        <v>100</v>
      </c>
    </row>
    <row r="114" spans="1:7" ht="13.5" customHeight="1" thickBot="1">
      <c r="A114" s="424"/>
      <c r="B114" s="334"/>
      <c r="C114" s="369"/>
      <c r="D114" s="429" t="s">
        <v>190</v>
      </c>
      <c r="E114" s="403"/>
      <c r="F114" s="403"/>
      <c r="G114" s="343"/>
    </row>
    <row r="115" spans="1:7" ht="27" customHeight="1" thickBot="1">
      <c r="A115" s="313"/>
      <c r="B115" s="416">
        <v>90020</v>
      </c>
      <c r="C115" s="401"/>
      <c r="D115" s="402" t="s">
        <v>310</v>
      </c>
      <c r="E115" s="403">
        <f>SUM(E116)</f>
        <v>3252</v>
      </c>
      <c r="F115" s="403">
        <f>SUM(F116)</f>
        <v>3252</v>
      </c>
      <c r="G115" s="343">
        <f>F115/E115*100</f>
        <v>100</v>
      </c>
    </row>
    <row r="116" spans="1:7" ht="13.5" customHeight="1" thickBot="1">
      <c r="A116" s="424"/>
      <c r="B116" s="334"/>
      <c r="C116" s="349" t="s">
        <v>311</v>
      </c>
      <c r="D116" s="380" t="s">
        <v>312</v>
      </c>
      <c r="E116" s="390">
        <v>3252</v>
      </c>
      <c r="F116" s="390">
        <v>3252</v>
      </c>
      <c r="G116" s="343">
        <f>F116/E116*100</f>
        <v>100</v>
      </c>
    </row>
    <row r="117" spans="1:7" ht="12.75" customHeight="1" thickBot="1">
      <c r="A117" s="313"/>
      <c r="B117" s="416">
        <v>90095</v>
      </c>
      <c r="C117" s="367"/>
      <c r="D117" s="368" t="s">
        <v>114</v>
      </c>
      <c r="E117" s="347">
        <f>SUM(E118)</f>
        <v>140000</v>
      </c>
      <c r="F117" s="347">
        <f>SUM(F118)</f>
        <v>0</v>
      </c>
      <c r="G117" s="366">
        <f>F117/E117*100</f>
        <v>0</v>
      </c>
    </row>
    <row r="118" spans="1:7" ht="13.5" customHeight="1">
      <c r="A118" s="424"/>
      <c r="B118" s="334"/>
      <c r="C118" s="361" t="s">
        <v>302</v>
      </c>
      <c r="D118" s="389" t="s">
        <v>191</v>
      </c>
      <c r="E118" s="304">
        <v>140000</v>
      </c>
      <c r="F118" s="351">
        <v>0</v>
      </c>
      <c r="G118" s="352">
        <v>0</v>
      </c>
    </row>
    <row r="119" spans="1:7" ht="12.75" customHeight="1">
      <c r="A119" s="424"/>
      <c r="B119" s="334"/>
      <c r="C119" s="376"/>
      <c r="D119" s="425" t="s">
        <v>192</v>
      </c>
      <c r="E119" s="304"/>
      <c r="F119" s="351"/>
      <c r="G119" s="352"/>
    </row>
    <row r="120" spans="1:7" ht="13.5" customHeight="1" thickBot="1">
      <c r="A120" s="427"/>
      <c r="B120" s="334"/>
      <c r="C120" s="376"/>
      <c r="D120" s="425" t="s">
        <v>193</v>
      </c>
      <c r="E120" s="304"/>
      <c r="F120" s="351"/>
      <c r="G120" s="352"/>
    </row>
    <row r="121" spans="1:7" ht="14.25" customHeight="1" thickBot="1">
      <c r="A121" s="338">
        <v>921</v>
      </c>
      <c r="B121" s="364"/>
      <c r="C121" s="345"/>
      <c r="D121" s="368" t="s">
        <v>96</v>
      </c>
      <c r="E121" s="347">
        <f>SUM(E122)</f>
        <v>14385</v>
      </c>
      <c r="F121" s="679">
        <f>SUM(F122)</f>
        <v>13885</v>
      </c>
      <c r="G121" s="366">
        <f>F121/E121*100</f>
        <v>96.52415710809872</v>
      </c>
    </row>
    <row r="122" spans="1:7" ht="13.5" customHeight="1" thickBot="1">
      <c r="A122" s="313"/>
      <c r="B122" s="416">
        <v>92105</v>
      </c>
      <c r="C122" s="345"/>
      <c r="D122" s="368" t="s">
        <v>217</v>
      </c>
      <c r="E122" s="347">
        <f>SUM(E123:E124)</f>
        <v>14385</v>
      </c>
      <c r="F122" s="679">
        <f>SUM(F123:F124)</f>
        <v>13885</v>
      </c>
      <c r="G122" s="366">
        <f>F122/E122*100</f>
        <v>96.52415710809872</v>
      </c>
    </row>
    <row r="123" spans="1:7" ht="12.75" customHeight="1" thickBot="1">
      <c r="A123" s="424"/>
      <c r="B123" s="334"/>
      <c r="C123" s="349" t="s">
        <v>277</v>
      </c>
      <c r="D123" s="380" t="s">
        <v>185</v>
      </c>
      <c r="E123" s="440">
        <v>11885</v>
      </c>
      <c r="F123" s="390">
        <v>11885</v>
      </c>
      <c r="G123" s="381">
        <f>F123/E123*100</f>
        <v>100</v>
      </c>
    </row>
    <row r="124" spans="1:7" ht="13.5" customHeight="1" thickBot="1">
      <c r="A124" s="424"/>
      <c r="B124" s="334"/>
      <c r="C124" s="361" t="s">
        <v>296</v>
      </c>
      <c r="D124" s="379" t="s">
        <v>194</v>
      </c>
      <c r="E124" s="355">
        <v>2500</v>
      </c>
      <c r="F124" s="354">
        <v>2000</v>
      </c>
      <c r="G124" s="381">
        <f>F124/E124*100</f>
        <v>80</v>
      </c>
    </row>
    <row r="125" spans="1:7" ht="13.5" customHeight="1">
      <c r="A125" s="385"/>
      <c r="B125" s="422"/>
      <c r="C125" s="331"/>
      <c r="D125" s="309"/>
      <c r="E125" s="441"/>
      <c r="F125" s="360"/>
      <c r="G125" s="333"/>
    </row>
    <row r="126" spans="1:7" ht="13.5" customHeight="1">
      <c r="A126" s="313">
        <v>926</v>
      </c>
      <c r="B126" s="424"/>
      <c r="C126" s="306"/>
      <c r="D126" s="319" t="s">
        <v>100</v>
      </c>
      <c r="E126" s="442">
        <f>SUM(E128)</f>
        <v>94640</v>
      </c>
      <c r="F126" s="434">
        <f>(F128)</f>
        <v>57139</v>
      </c>
      <c r="G126" s="337">
        <f>(F126/E126)*100</f>
        <v>60.3751056635672</v>
      </c>
    </row>
    <row r="127" spans="1:7" ht="12" customHeight="1" thickBot="1">
      <c r="A127" s="338"/>
      <c r="B127" s="427"/>
      <c r="C127" s="340"/>
      <c r="D127" s="402"/>
      <c r="E127" s="304"/>
      <c r="F127" s="351"/>
      <c r="G127" s="337"/>
    </row>
    <row r="128" spans="1:7" ht="13.5" customHeight="1" thickBot="1">
      <c r="A128" s="422"/>
      <c r="B128" s="416">
        <v>92604</v>
      </c>
      <c r="C128" s="345"/>
      <c r="D128" s="346" t="s">
        <v>195</v>
      </c>
      <c r="E128" s="372">
        <f>SUM(E129:E132)</f>
        <v>94640</v>
      </c>
      <c r="F128" s="347">
        <f>SUM(F129:F132)</f>
        <v>57139</v>
      </c>
      <c r="G128" s="366">
        <f>(F128/E128)*100</f>
        <v>60.3751056635672</v>
      </c>
    </row>
    <row r="129" spans="1:7" ht="39" customHeight="1" thickBot="1">
      <c r="A129" s="424"/>
      <c r="B129" s="314"/>
      <c r="C129" s="361" t="s">
        <v>269</v>
      </c>
      <c r="D129" s="350" t="s">
        <v>141</v>
      </c>
      <c r="E129" s="321">
        <v>80640</v>
      </c>
      <c r="F129" s="390">
        <v>51054</v>
      </c>
      <c r="G129" s="411">
        <f>(F129/E129)*100</f>
        <v>63.311011904761905</v>
      </c>
    </row>
    <row r="130" spans="1:7" ht="13.5" customHeight="1" thickBot="1">
      <c r="A130" s="703"/>
      <c r="B130" s="314"/>
      <c r="C130" s="349" t="s">
        <v>277</v>
      </c>
      <c r="D130" s="406" t="s">
        <v>152</v>
      </c>
      <c r="E130" s="354">
        <v>14000</v>
      </c>
      <c r="F130" s="354">
        <v>5649</v>
      </c>
      <c r="G130" s="356">
        <f>F130/E130*100</f>
        <v>40.35</v>
      </c>
    </row>
    <row r="131" spans="1:7" ht="13.5" customHeight="1" thickBot="1">
      <c r="A131" s="703"/>
      <c r="B131" s="314"/>
      <c r="C131" s="349" t="s">
        <v>295</v>
      </c>
      <c r="D131" s="384" t="s">
        <v>305</v>
      </c>
      <c r="E131" s="354">
        <v>0</v>
      </c>
      <c r="F131" s="354">
        <v>426</v>
      </c>
      <c r="G131" s="356">
        <v>0</v>
      </c>
    </row>
    <row r="132" spans="1:7" ht="13.5" thickBot="1">
      <c r="A132" s="514"/>
      <c r="B132" s="439"/>
      <c r="C132" s="349" t="s">
        <v>278</v>
      </c>
      <c r="D132" s="384" t="s">
        <v>153</v>
      </c>
      <c r="E132" s="354">
        <v>0</v>
      </c>
      <c r="F132" s="382">
        <v>10</v>
      </c>
      <c r="G132" s="356">
        <v>0</v>
      </c>
    </row>
    <row r="133" spans="1:7" ht="12.75">
      <c r="A133" s="305"/>
      <c r="B133" s="334"/>
      <c r="C133" s="306"/>
      <c r="D133" s="350"/>
      <c r="E133" s="304"/>
      <c r="F133" s="305"/>
      <c r="G133" s="443"/>
    </row>
    <row r="134" spans="1:7" ht="12.75">
      <c r="A134" s="305"/>
      <c r="B134" s="334"/>
      <c r="C134" s="306"/>
      <c r="D134" s="350"/>
      <c r="E134" s="304"/>
      <c r="F134" s="305"/>
      <c r="G134" s="443"/>
    </row>
    <row r="135" spans="1:7" ht="12.75">
      <c r="A135" s="305"/>
      <c r="B135" s="334"/>
      <c r="C135" s="306"/>
      <c r="D135" s="350"/>
      <c r="E135" s="304"/>
      <c r="F135" s="305"/>
      <c r="G135" s="443"/>
    </row>
    <row r="136" spans="1:7" ht="12.75">
      <c r="A136" s="305"/>
      <c r="B136" s="334"/>
      <c r="C136" s="306"/>
      <c r="D136" s="335"/>
      <c r="E136" s="304"/>
      <c r="F136" s="305"/>
      <c r="G136" s="300"/>
    </row>
    <row r="137" spans="1:7" ht="12.75">
      <c r="A137" s="444"/>
      <c r="B137" s="305"/>
      <c r="C137" s="445" t="s">
        <v>196</v>
      </c>
      <c r="D137" s="446"/>
      <c r="E137" s="447"/>
      <c r="F137" s="305"/>
      <c r="G137" s="444"/>
    </row>
    <row r="138" spans="1:7" ht="12.75">
      <c r="A138" s="444"/>
      <c r="B138" s="444"/>
      <c r="C138" s="445" t="s">
        <v>197</v>
      </c>
      <c r="D138" s="448" t="s">
        <v>198</v>
      </c>
      <c r="E138" s="447"/>
      <c r="F138" s="305"/>
      <c r="G138" s="444"/>
    </row>
    <row r="139" spans="1:7" ht="15">
      <c r="A139" s="449"/>
      <c r="B139" s="444"/>
      <c r="C139" s="450"/>
      <c r="D139" s="306" t="s">
        <v>313</v>
      </c>
      <c r="E139" s="447"/>
      <c r="F139" s="305"/>
      <c r="G139" s="444"/>
    </row>
    <row r="140" spans="1:7" ht="12.75" customHeight="1" thickBot="1">
      <c r="A140" s="449"/>
      <c r="B140" s="444"/>
      <c r="C140" s="450"/>
      <c r="D140" s="306"/>
      <c r="E140" s="447"/>
      <c r="F140" s="305"/>
      <c r="G140" s="444"/>
    </row>
    <row r="141" spans="1:7" ht="12.75">
      <c r="A141" s="451"/>
      <c r="B141" s="452"/>
      <c r="C141" s="307"/>
      <c r="D141" s="453"/>
      <c r="E141" s="454"/>
      <c r="F141" s="307"/>
      <c r="G141" s="307"/>
    </row>
    <row r="142" spans="1:7" ht="12.75">
      <c r="A142" s="455" t="s">
        <v>121</v>
      </c>
      <c r="B142" s="456" t="s">
        <v>103</v>
      </c>
      <c r="C142" s="457" t="s">
        <v>2</v>
      </c>
      <c r="D142" s="456" t="s">
        <v>3</v>
      </c>
      <c r="E142" s="458" t="s">
        <v>4</v>
      </c>
      <c r="F142" s="313" t="s">
        <v>134</v>
      </c>
      <c r="G142" s="459" t="s">
        <v>6</v>
      </c>
    </row>
    <row r="143" spans="1:7" ht="13.5" thickBot="1">
      <c r="A143" s="317"/>
      <c r="B143" s="314"/>
      <c r="C143" s="313"/>
      <c r="D143" s="460"/>
      <c r="E143" s="461">
        <v>2004</v>
      </c>
      <c r="F143" s="313"/>
      <c r="G143" s="462"/>
    </row>
    <row r="144" spans="1:7" ht="12.75">
      <c r="A144" s="521"/>
      <c r="B144" s="486"/>
      <c r="C144" s="486" t="s">
        <v>199</v>
      </c>
      <c r="D144" s="491"/>
      <c r="E144" s="521"/>
      <c r="F144" s="521"/>
      <c r="G144" s="307"/>
    </row>
    <row r="145" spans="1:7" ht="15" customHeight="1">
      <c r="A145" s="704"/>
      <c r="B145" s="507"/>
      <c r="C145" s="507" t="s">
        <v>200</v>
      </c>
      <c r="D145" s="460"/>
      <c r="E145" s="490">
        <f>SUM(E148,E153,E162,E192)</f>
        <v>2546564</v>
      </c>
      <c r="F145" s="490">
        <f>SUM(F148,F153,F162,F192)</f>
        <v>1428744</v>
      </c>
      <c r="G145" s="337">
        <f>(F145/E145)*100</f>
        <v>56.10477490453803</v>
      </c>
    </row>
    <row r="146" spans="1:7" ht="15" customHeight="1">
      <c r="A146" s="704"/>
      <c r="B146" s="507"/>
      <c r="C146" s="507" t="s">
        <v>201</v>
      </c>
      <c r="D146" s="460"/>
      <c r="E146" s="321"/>
      <c r="F146" s="321"/>
      <c r="G146" s="337"/>
    </row>
    <row r="147" spans="1:7" ht="13.5" customHeight="1" thickBot="1">
      <c r="A147" s="463"/>
      <c r="B147" s="530"/>
      <c r="C147" s="530" t="s">
        <v>314</v>
      </c>
      <c r="D147" s="492"/>
      <c r="E147" s="321"/>
      <c r="F147" s="321"/>
      <c r="G147" s="337"/>
    </row>
    <row r="148" spans="1:7" ht="13.5" customHeight="1" thickBot="1">
      <c r="A148" s="338">
        <v>750</v>
      </c>
      <c r="B148" s="463"/>
      <c r="C148" s="334"/>
      <c r="D148" s="460" t="s">
        <v>106</v>
      </c>
      <c r="E148" s="464">
        <f>SUM(E149)</f>
        <v>115270</v>
      </c>
      <c r="F148" s="464">
        <f>SUM(F149)</f>
        <v>60739</v>
      </c>
      <c r="G148" s="366">
        <f>(F148/E148)*100</f>
        <v>52.69280818946821</v>
      </c>
    </row>
    <row r="149" spans="1:7" ht="13.5" customHeight="1" thickBot="1">
      <c r="A149" s="465"/>
      <c r="B149" s="416">
        <v>75011</v>
      </c>
      <c r="C149" s="383"/>
      <c r="D149" s="466" t="s">
        <v>107</v>
      </c>
      <c r="E149" s="464">
        <f>SUM(E150:E152)</f>
        <v>115270</v>
      </c>
      <c r="F149" s="464">
        <f>SUM(F150:F152)</f>
        <v>60739</v>
      </c>
      <c r="G149" s="366">
        <f>(F149/E149)*100</f>
        <v>52.69280818946821</v>
      </c>
    </row>
    <row r="150" spans="1:7" ht="12.75" customHeight="1">
      <c r="A150" s="704"/>
      <c r="B150" s="334"/>
      <c r="C150" s="312">
        <v>2010</v>
      </c>
      <c r="D150" s="467" t="s">
        <v>187</v>
      </c>
      <c r="E150" s="468">
        <v>115270</v>
      </c>
      <c r="F150" s="468">
        <v>60739</v>
      </c>
      <c r="G150" s="363">
        <f>F150/E150*100</f>
        <v>52.69280818946821</v>
      </c>
    </row>
    <row r="151" spans="1:7" ht="12.75" customHeight="1">
      <c r="A151" s="704"/>
      <c r="B151" s="334"/>
      <c r="C151" s="313"/>
      <c r="D151" s="469" t="s">
        <v>202</v>
      </c>
      <c r="E151" s="470"/>
      <c r="F151" s="470"/>
      <c r="G151" s="352"/>
    </row>
    <row r="152" spans="1:7" ht="12.75" customHeight="1" thickBot="1">
      <c r="A152" s="463"/>
      <c r="B152" s="334"/>
      <c r="C152" s="313"/>
      <c r="D152" s="469" t="s">
        <v>203</v>
      </c>
      <c r="E152" s="472"/>
      <c r="F152" s="472"/>
      <c r="G152" s="381"/>
    </row>
    <row r="153" spans="1:7" ht="26.25" thickBot="1">
      <c r="A153" s="312">
        <v>751</v>
      </c>
      <c r="B153" s="371"/>
      <c r="C153" s="383"/>
      <c r="D153" s="473" t="s">
        <v>108</v>
      </c>
      <c r="E153" s="474">
        <f>SUM(E154,E158)</f>
        <v>49999</v>
      </c>
      <c r="F153" s="474">
        <f>SUM(F154,F158)</f>
        <v>46495</v>
      </c>
      <c r="G153" s="343">
        <f>(F153/E153)*100</f>
        <v>92.99185983719674</v>
      </c>
    </row>
    <row r="154" spans="1:7" ht="26.25" thickBot="1">
      <c r="A154" s="312"/>
      <c r="B154" s="416">
        <v>75101</v>
      </c>
      <c r="C154" s="475"/>
      <c r="D154" s="473" t="s">
        <v>109</v>
      </c>
      <c r="E154" s="464">
        <f>SUM(E155:E157)</f>
        <v>6170</v>
      </c>
      <c r="F154" s="464">
        <f>SUM(F155:F157)</f>
        <v>3086</v>
      </c>
      <c r="G154" s="366">
        <f>(F154/E154)*100</f>
        <v>50.016207455429495</v>
      </c>
    </row>
    <row r="155" spans="1:7" ht="12.75" customHeight="1">
      <c r="A155" s="424"/>
      <c r="B155" s="334"/>
      <c r="C155" s="375">
        <v>2010</v>
      </c>
      <c r="D155" s="476" t="s">
        <v>187</v>
      </c>
      <c r="E155" s="468">
        <v>6170</v>
      </c>
      <c r="F155" s="468">
        <v>3086</v>
      </c>
      <c r="G155" s="363">
        <f>F155/E155*100</f>
        <v>50.016207455429495</v>
      </c>
    </row>
    <row r="156" spans="1:7" ht="12.75" customHeight="1">
      <c r="A156" s="424"/>
      <c r="B156" s="334"/>
      <c r="C156" s="378"/>
      <c r="D156" s="478" t="s">
        <v>202</v>
      </c>
      <c r="E156" s="470"/>
      <c r="F156" s="470"/>
      <c r="G156" s="352"/>
    </row>
    <row r="157" spans="1:7" ht="12" customHeight="1" thickBot="1">
      <c r="A157" s="424"/>
      <c r="B157" s="334"/>
      <c r="C157" s="483"/>
      <c r="D157" s="479" t="s">
        <v>203</v>
      </c>
      <c r="E157" s="470"/>
      <c r="F157" s="470"/>
      <c r="G157" s="352"/>
    </row>
    <row r="158" spans="1:7" ht="13.5" customHeight="1" thickBot="1">
      <c r="A158" s="313"/>
      <c r="B158" s="416">
        <v>75113</v>
      </c>
      <c r="C158" s="371"/>
      <c r="D158" s="480" t="s">
        <v>315</v>
      </c>
      <c r="E158" s="464">
        <f>SUM(E159)</f>
        <v>43829</v>
      </c>
      <c r="F158" s="464">
        <f>SUM(F159)</f>
        <v>43409</v>
      </c>
      <c r="G158" s="333">
        <f>F158/E158*100</f>
        <v>99.04173036117639</v>
      </c>
    </row>
    <row r="159" spans="1:7" ht="12.75" customHeight="1">
      <c r="A159" s="424"/>
      <c r="B159" s="334"/>
      <c r="C159" s="375">
        <v>2010</v>
      </c>
      <c r="D159" s="476" t="s">
        <v>187</v>
      </c>
      <c r="E159" s="468">
        <v>43829</v>
      </c>
      <c r="F159" s="481">
        <v>43409</v>
      </c>
      <c r="G159" s="363">
        <f>F159/E159*100</f>
        <v>99.04173036117639</v>
      </c>
    </row>
    <row r="160" spans="1:7" ht="12.75" customHeight="1">
      <c r="A160" s="424"/>
      <c r="B160" s="334"/>
      <c r="C160" s="378"/>
      <c r="D160" s="478" t="s">
        <v>202</v>
      </c>
      <c r="E160" s="470"/>
      <c r="F160" s="482"/>
      <c r="G160" s="352"/>
    </row>
    <row r="161" spans="1:7" ht="12.75" customHeight="1" thickBot="1">
      <c r="A161" s="427"/>
      <c r="B161" s="334"/>
      <c r="C161" s="378"/>
      <c r="D161" s="478" t="s">
        <v>203</v>
      </c>
      <c r="E161" s="472"/>
      <c r="F161" s="484"/>
      <c r="G161" s="381"/>
    </row>
    <row r="162" spans="1:7" ht="13.5" customHeight="1" thickBot="1">
      <c r="A162" s="313">
        <v>852</v>
      </c>
      <c r="B162" s="371"/>
      <c r="C162" s="383"/>
      <c r="D162" s="466" t="s">
        <v>316</v>
      </c>
      <c r="E162" s="485">
        <f>SUM(E164,E171,E176,E180,E184,E188)</f>
        <v>2227657</v>
      </c>
      <c r="F162" s="485">
        <f>SUM(F164,F171,F176,F180,F184,F188)</f>
        <v>1167872</v>
      </c>
      <c r="G162" s="343">
        <f>(F162/E162)*100</f>
        <v>52.42602429368615</v>
      </c>
    </row>
    <row r="163" spans="1:7" ht="13.5" customHeight="1">
      <c r="A163" s="312"/>
      <c r="B163" s="375">
        <v>85212</v>
      </c>
      <c r="C163" s="330"/>
      <c r="D163" s="486" t="s">
        <v>317</v>
      </c>
      <c r="E163" s="487"/>
      <c r="F163" s="487"/>
      <c r="G163" s="333"/>
    </row>
    <row r="164" spans="1:7" ht="13.5" customHeight="1" thickBot="1">
      <c r="A164" s="313"/>
      <c r="B164" s="483"/>
      <c r="C164" s="339"/>
      <c r="D164" s="488" t="s">
        <v>318</v>
      </c>
      <c r="E164" s="489">
        <f>SUM(E165,E168)</f>
        <v>1175130</v>
      </c>
      <c r="F164" s="489">
        <f>SUM(F165,F168)</f>
        <v>569936</v>
      </c>
      <c r="G164" s="337">
        <f>F164/E164*100</f>
        <v>48.49982555121561</v>
      </c>
    </row>
    <row r="165" spans="1:7" ht="12.75" customHeight="1">
      <c r="A165" s="424"/>
      <c r="B165" s="391"/>
      <c r="C165" s="312">
        <v>2010</v>
      </c>
      <c r="D165" s="476" t="s">
        <v>187</v>
      </c>
      <c r="E165" s="468">
        <v>1166930</v>
      </c>
      <c r="F165" s="481">
        <v>561736</v>
      </c>
      <c r="G165" s="363">
        <f>F165/E165*100</f>
        <v>48.137934580480405</v>
      </c>
    </row>
    <row r="166" spans="1:7" ht="12.75" customHeight="1">
      <c r="A166" s="424"/>
      <c r="B166" s="391"/>
      <c r="C166" s="313"/>
      <c r="D166" s="478" t="s">
        <v>202</v>
      </c>
      <c r="E166" s="485"/>
      <c r="F166" s="490"/>
      <c r="G166" s="337"/>
    </row>
    <row r="167" spans="1:7" ht="12.75" customHeight="1" thickBot="1">
      <c r="A167" s="424"/>
      <c r="B167" s="391"/>
      <c r="C167" s="338"/>
      <c r="D167" s="479" t="s">
        <v>203</v>
      </c>
      <c r="E167" s="489"/>
      <c r="F167" s="474"/>
      <c r="G167" s="343"/>
    </row>
    <row r="168" spans="1:7" ht="12.75" customHeight="1">
      <c r="A168" s="424"/>
      <c r="B168" s="391"/>
      <c r="C168" s="312">
        <v>6310</v>
      </c>
      <c r="D168" s="362" t="s">
        <v>207</v>
      </c>
      <c r="E168" s="470">
        <v>8200</v>
      </c>
      <c r="F168" s="470">
        <v>8200</v>
      </c>
      <c r="G168" s="352">
        <f>F168/E168*100</f>
        <v>100</v>
      </c>
    </row>
    <row r="169" spans="1:7" ht="12.75" customHeight="1">
      <c r="A169" s="424"/>
      <c r="B169" s="391"/>
      <c r="C169" s="313"/>
      <c r="D169" s="377" t="s">
        <v>208</v>
      </c>
      <c r="E169" s="485"/>
      <c r="F169" s="485"/>
      <c r="G169" s="337"/>
    </row>
    <row r="170" spans="1:7" ht="12.75" customHeight="1" thickBot="1">
      <c r="A170" s="424"/>
      <c r="B170" s="391"/>
      <c r="C170" s="338"/>
      <c r="D170" s="426" t="s">
        <v>209</v>
      </c>
      <c r="E170" s="489"/>
      <c r="F170" s="489"/>
      <c r="G170" s="343"/>
    </row>
    <row r="171" spans="1:7" ht="12.75" customHeight="1">
      <c r="A171" s="313"/>
      <c r="B171" s="375">
        <v>85213</v>
      </c>
      <c r="C171" s="422"/>
      <c r="D171" s="491" t="s">
        <v>204</v>
      </c>
      <c r="E171" s="487">
        <f>SUM(E173:E175)</f>
        <v>41447</v>
      </c>
      <c r="F171" s="487">
        <f>SUM(F173:F175)</f>
        <v>24177</v>
      </c>
      <c r="G171" s="333">
        <f>(F171/E171)*100</f>
        <v>58.332328033392045</v>
      </c>
    </row>
    <row r="172" spans="1:7" ht="12.75" customHeight="1" thickBot="1">
      <c r="A172" s="313"/>
      <c r="B172" s="483"/>
      <c r="C172" s="427"/>
      <c r="D172" s="492" t="s">
        <v>205</v>
      </c>
      <c r="E172" s="489"/>
      <c r="F172" s="489"/>
      <c r="G172" s="343"/>
    </row>
    <row r="173" spans="1:7" ht="12.75" customHeight="1">
      <c r="A173" s="424"/>
      <c r="B173" s="391"/>
      <c r="C173" s="312">
        <v>2010</v>
      </c>
      <c r="D173" s="467" t="s">
        <v>187</v>
      </c>
      <c r="E173" s="468">
        <v>41447</v>
      </c>
      <c r="F173" s="468">
        <v>24177</v>
      </c>
      <c r="G173" s="363">
        <f>F173/E173*100</f>
        <v>58.332328033392045</v>
      </c>
    </row>
    <row r="174" spans="1:7" ht="12" customHeight="1">
      <c r="A174" s="424"/>
      <c r="B174" s="391"/>
      <c r="C174" s="313"/>
      <c r="D174" s="469" t="s">
        <v>202</v>
      </c>
      <c r="E174" s="485"/>
      <c r="F174" s="485"/>
      <c r="G174" s="337"/>
    </row>
    <row r="175" spans="1:7" ht="12" customHeight="1" thickBot="1">
      <c r="A175" s="424"/>
      <c r="B175" s="391"/>
      <c r="C175" s="338"/>
      <c r="D175" s="469" t="s">
        <v>203</v>
      </c>
      <c r="E175" s="489"/>
      <c r="F175" s="489"/>
      <c r="G175" s="343"/>
    </row>
    <row r="176" spans="1:7" ht="26.25" thickBot="1">
      <c r="A176" s="313"/>
      <c r="B176" s="416">
        <v>85214</v>
      </c>
      <c r="C176" s="371"/>
      <c r="D176" s="493" t="s">
        <v>110</v>
      </c>
      <c r="E176" s="464">
        <f>SUM(E177:E179)</f>
        <v>640646</v>
      </c>
      <c r="F176" s="464">
        <f>SUM(F177:F179)</f>
        <v>366944</v>
      </c>
      <c r="G176" s="366">
        <f>(F176/E176)*100</f>
        <v>57.2771858405422</v>
      </c>
    </row>
    <row r="177" spans="1:7" ht="12.75" customHeight="1">
      <c r="A177" s="424"/>
      <c r="B177" s="334"/>
      <c r="C177" s="375">
        <v>2010</v>
      </c>
      <c r="D177" s="494" t="s">
        <v>187</v>
      </c>
      <c r="E177" s="468">
        <v>640646</v>
      </c>
      <c r="F177" s="468">
        <v>366944</v>
      </c>
      <c r="G177" s="363">
        <f>F177/E177*100</f>
        <v>57.2771858405422</v>
      </c>
    </row>
    <row r="178" spans="1:7" ht="12.75" customHeight="1">
      <c r="A178" s="424"/>
      <c r="B178" s="334"/>
      <c r="C178" s="378"/>
      <c r="D178" s="495" t="s">
        <v>202</v>
      </c>
      <c r="E178" s="470"/>
      <c r="F178" s="470"/>
      <c r="G178" s="352"/>
    </row>
    <row r="179" spans="1:7" ht="12.75" customHeight="1" thickBot="1">
      <c r="A179" s="424"/>
      <c r="B179" s="334"/>
      <c r="C179" s="483"/>
      <c r="D179" s="495" t="s">
        <v>203</v>
      </c>
      <c r="E179" s="472"/>
      <c r="F179" s="472"/>
      <c r="G179" s="381"/>
    </row>
    <row r="180" spans="1:7" ht="13.5" thickBot="1">
      <c r="A180" s="457"/>
      <c r="B180" s="416">
        <v>85216</v>
      </c>
      <c r="C180" s="364"/>
      <c r="D180" s="466" t="s">
        <v>111</v>
      </c>
      <c r="E180" s="474">
        <f>SUM(E181:E183)</f>
        <v>16605</v>
      </c>
      <c r="F180" s="489">
        <f>SUM(F181:F183)</f>
        <v>16605</v>
      </c>
      <c r="G180" s="437">
        <f>(F180/E180)*100</f>
        <v>100</v>
      </c>
    </row>
    <row r="181" spans="1:7" ht="12.75" customHeight="1">
      <c r="A181" s="705"/>
      <c r="B181" s="334"/>
      <c r="C181" s="312">
        <v>2010</v>
      </c>
      <c r="D181" s="496" t="s">
        <v>187</v>
      </c>
      <c r="E181" s="482">
        <v>16605</v>
      </c>
      <c r="F181" s="470">
        <v>16605</v>
      </c>
      <c r="G181" s="431">
        <f>F181/E181*100</f>
        <v>100</v>
      </c>
    </row>
    <row r="182" spans="1:7" ht="12.75" customHeight="1">
      <c r="A182" s="705"/>
      <c r="B182" s="334"/>
      <c r="C182" s="313"/>
      <c r="D182" s="496" t="s">
        <v>202</v>
      </c>
      <c r="E182" s="482"/>
      <c r="F182" s="470"/>
      <c r="G182" s="431"/>
    </row>
    <row r="183" spans="1:7" ht="12.75" customHeight="1" thickBot="1">
      <c r="A183" s="705"/>
      <c r="B183" s="334"/>
      <c r="C183" s="338"/>
      <c r="D183" s="496" t="s">
        <v>203</v>
      </c>
      <c r="E183" s="482"/>
      <c r="F183" s="470"/>
      <c r="G183" s="431"/>
    </row>
    <row r="184" spans="1:7" ht="13.5" customHeight="1" thickBot="1">
      <c r="A184" s="457"/>
      <c r="B184" s="416">
        <v>85219</v>
      </c>
      <c r="C184" s="364"/>
      <c r="D184" s="466" t="s">
        <v>112</v>
      </c>
      <c r="E184" s="497">
        <f>SUM(E185:E187)</f>
        <v>345590</v>
      </c>
      <c r="F184" s="487">
        <f>SUM(F185:F187)</f>
        <v>186088</v>
      </c>
      <c r="G184" s="428">
        <f>(F184/E184)*100</f>
        <v>53.8464654648572</v>
      </c>
    </row>
    <row r="185" spans="1:7" ht="12.75" customHeight="1">
      <c r="A185" s="705"/>
      <c r="B185" s="334"/>
      <c r="C185" s="312">
        <v>2010</v>
      </c>
      <c r="D185" s="469" t="s">
        <v>182</v>
      </c>
      <c r="E185" s="481">
        <v>345590</v>
      </c>
      <c r="F185" s="468">
        <v>186088</v>
      </c>
      <c r="G185" s="363">
        <f>F185/E185*100</f>
        <v>53.8464654648572</v>
      </c>
    </row>
    <row r="186" spans="1:7" ht="12.75" customHeight="1">
      <c r="A186" s="705"/>
      <c r="B186" s="334"/>
      <c r="C186" s="313"/>
      <c r="D186" s="469" t="s">
        <v>206</v>
      </c>
      <c r="E186" s="470"/>
      <c r="F186" s="470"/>
      <c r="G186" s="352"/>
    </row>
    <row r="187" spans="1:7" ht="12.75" customHeight="1" thickBot="1">
      <c r="A187" s="705"/>
      <c r="B187" s="334"/>
      <c r="C187" s="338"/>
      <c r="D187" s="471" t="s">
        <v>203</v>
      </c>
      <c r="E187" s="472"/>
      <c r="F187" s="472"/>
      <c r="G187" s="381"/>
    </row>
    <row r="188" spans="1:7" ht="13.5" thickBot="1">
      <c r="A188" s="498"/>
      <c r="B188" s="416">
        <v>85228</v>
      </c>
      <c r="C188" s="364"/>
      <c r="D188" s="423" t="s">
        <v>113</v>
      </c>
      <c r="E188" s="464">
        <f>SUM(E189:E191)</f>
        <v>8239</v>
      </c>
      <c r="F188" s="464">
        <f>SUM(F189:F191)</f>
        <v>4122</v>
      </c>
      <c r="G188" s="366">
        <f>(F188/E188)*100</f>
        <v>50.03034348828741</v>
      </c>
    </row>
    <row r="189" spans="1:7" ht="12.75" customHeight="1">
      <c r="A189" s="706"/>
      <c r="B189" s="334"/>
      <c r="C189" s="312">
        <v>2010</v>
      </c>
      <c r="D189" s="307" t="s">
        <v>187</v>
      </c>
      <c r="E189" s="468">
        <v>8239</v>
      </c>
      <c r="F189" s="468">
        <v>4122</v>
      </c>
      <c r="G189" s="363">
        <f>F189/E189*100</f>
        <v>50.03034348828741</v>
      </c>
    </row>
    <row r="190" spans="1:7" ht="12.75" customHeight="1">
      <c r="A190" s="706"/>
      <c r="B190" s="334"/>
      <c r="C190" s="313"/>
      <c r="D190" s="317" t="s">
        <v>202</v>
      </c>
      <c r="E190" s="470"/>
      <c r="F190" s="470"/>
      <c r="G190" s="352"/>
    </row>
    <row r="191" spans="1:7" ht="12.75" customHeight="1" thickBot="1">
      <c r="A191" s="707"/>
      <c r="B191" s="334"/>
      <c r="C191" s="338"/>
      <c r="D191" s="317" t="s">
        <v>203</v>
      </c>
      <c r="E191" s="472"/>
      <c r="F191" s="472"/>
      <c r="G191" s="381"/>
    </row>
    <row r="192" spans="1:7" ht="13.5" customHeight="1" thickBot="1">
      <c r="A192" s="500">
        <v>900</v>
      </c>
      <c r="B192" s="503"/>
      <c r="C192" s="383"/>
      <c r="D192" s="466" t="s">
        <v>115</v>
      </c>
      <c r="E192" s="464">
        <f>(E193)</f>
        <v>153638</v>
      </c>
      <c r="F192" s="464">
        <f>(F193)</f>
        <v>153638</v>
      </c>
      <c r="G192" s="366">
        <f>(F192/E192)*100</f>
        <v>100</v>
      </c>
    </row>
    <row r="193" spans="1:7" ht="13.5" customHeight="1" thickBot="1">
      <c r="A193" s="382"/>
      <c r="B193" s="533">
        <v>90015</v>
      </c>
      <c r="C193" s="503"/>
      <c r="D193" s="466" t="s">
        <v>116</v>
      </c>
      <c r="E193" s="504">
        <f>SUM(E194:E194)</f>
        <v>153638</v>
      </c>
      <c r="F193" s="504">
        <f>SUM(F194:F194)</f>
        <v>153638</v>
      </c>
      <c r="G193" s="366">
        <f>(F193/E193)*100</f>
        <v>100</v>
      </c>
    </row>
    <row r="194" spans="1:7" ht="43.5" customHeight="1" thickBot="1">
      <c r="A194" s="708"/>
      <c r="B194" s="502"/>
      <c r="C194" s="533">
        <v>2010</v>
      </c>
      <c r="D194" s="678" t="s">
        <v>356</v>
      </c>
      <c r="E194" s="686">
        <v>153638</v>
      </c>
      <c r="F194" s="686">
        <v>153638</v>
      </c>
      <c r="G194" s="356">
        <f>F194/E194*100</f>
        <v>100</v>
      </c>
    </row>
    <row r="195" spans="1:7" ht="12.75">
      <c r="A195" s="444"/>
      <c r="B195" s="444"/>
      <c r="C195" s="444"/>
      <c r="D195" s="444"/>
      <c r="E195" s="444"/>
      <c r="F195" s="444"/>
      <c r="G195" s="444"/>
    </row>
    <row r="196" spans="1:7" ht="12.75">
      <c r="A196" s="444"/>
      <c r="B196" s="444"/>
      <c r="C196" s="444"/>
      <c r="D196" s="444"/>
      <c r="E196" s="444"/>
      <c r="F196" s="444"/>
      <c r="G196" s="444"/>
    </row>
    <row r="197" spans="1:7" ht="12.75">
      <c r="A197" s="444"/>
      <c r="B197" s="444"/>
      <c r="C197" s="444"/>
      <c r="D197" s="444"/>
      <c r="E197" s="444"/>
      <c r="F197" s="444"/>
      <c r="G197" s="444"/>
    </row>
    <row r="198" spans="1:7" ht="12.75">
      <c r="A198" s="444"/>
      <c r="B198" s="444"/>
      <c r="C198" s="444"/>
      <c r="D198" s="444"/>
      <c r="E198" s="444"/>
      <c r="F198" s="444"/>
      <c r="G198" s="444"/>
    </row>
    <row r="199" spans="1:7" ht="12.75">
      <c r="A199" s="444"/>
      <c r="B199" s="444"/>
      <c r="C199" s="444"/>
      <c r="D199" s="444"/>
      <c r="E199" s="444"/>
      <c r="F199" s="444"/>
      <c r="G199" s="444"/>
    </row>
    <row r="200" spans="1:7" ht="14.25">
      <c r="A200" s="444"/>
      <c r="B200" s="507" t="s">
        <v>210</v>
      </c>
      <c r="C200" s="508"/>
      <c r="D200" s="508"/>
      <c r="E200" s="508"/>
      <c r="F200" s="444"/>
      <c r="G200" s="444"/>
    </row>
    <row r="201" spans="1:7" ht="12.75">
      <c r="A201" s="444"/>
      <c r="B201" s="743" t="s">
        <v>117</v>
      </c>
      <c r="C201" s="743"/>
      <c r="D201" s="743"/>
      <c r="E201" s="743"/>
      <c r="F201" s="444"/>
      <c r="G201" s="444"/>
    </row>
    <row r="202" spans="1:7" ht="12.75">
      <c r="A202" s="444"/>
      <c r="B202" s="299"/>
      <c r="C202" s="334"/>
      <c r="D202" s="509" t="s">
        <v>313</v>
      </c>
      <c r="E202" s="510"/>
      <c r="F202" s="444"/>
      <c r="G202" s="444"/>
    </row>
    <row r="203" spans="1:7" ht="13.5" thickBot="1">
      <c r="A203" s="444"/>
      <c r="B203" s="444"/>
      <c r="C203" s="444"/>
      <c r="D203" s="444"/>
      <c r="E203" s="444"/>
      <c r="F203" s="305"/>
      <c r="G203" s="300"/>
    </row>
    <row r="204" spans="1:7" ht="12.75">
      <c r="A204" s="312" t="s">
        <v>102</v>
      </c>
      <c r="B204" s="421" t="s">
        <v>103</v>
      </c>
      <c r="C204" s="505" t="s">
        <v>2</v>
      </c>
      <c r="D204" s="399" t="s">
        <v>3</v>
      </c>
      <c r="E204" s="511" t="s">
        <v>4</v>
      </c>
      <c r="F204" s="422" t="s">
        <v>134</v>
      </c>
      <c r="G204" s="512" t="s">
        <v>6</v>
      </c>
    </row>
    <row r="205" spans="1:7" ht="13.5" thickBot="1">
      <c r="A205" s="313"/>
      <c r="B205" s="314"/>
      <c r="C205" s="313"/>
      <c r="D205" s="318"/>
      <c r="E205" s="513">
        <v>2004</v>
      </c>
      <c r="F205" s="514"/>
      <c r="G205" s="515"/>
    </row>
    <row r="206" spans="1:7" ht="12.75">
      <c r="A206" s="422"/>
      <c r="B206" s="330"/>
      <c r="C206" s="330"/>
      <c r="D206" s="491" t="s">
        <v>211</v>
      </c>
      <c r="E206" s="497">
        <f>(E210)</f>
        <v>700</v>
      </c>
      <c r="F206" s="723">
        <f>(F210)</f>
        <v>700</v>
      </c>
      <c r="G206" s="724">
        <f>(F206/E206)*100</f>
        <v>100</v>
      </c>
    </row>
    <row r="207" spans="1:7" ht="15">
      <c r="A207" s="704"/>
      <c r="B207" s="507"/>
      <c r="C207" s="334"/>
      <c r="D207" s="460" t="s">
        <v>212</v>
      </c>
      <c r="E207" s="490"/>
      <c r="F207" s="703"/>
      <c r="G207" s="317"/>
    </row>
    <row r="208" spans="1:7" ht="12.75">
      <c r="A208" s="424"/>
      <c r="B208" s="305"/>
      <c r="C208" s="507"/>
      <c r="D208" s="718" t="s">
        <v>213</v>
      </c>
      <c r="E208" s="490"/>
      <c r="F208" s="703"/>
      <c r="G208" s="317"/>
    </row>
    <row r="209" spans="1:7" ht="13.5" thickBot="1">
      <c r="A209" s="427"/>
      <c r="B209" s="720"/>
      <c r="C209" s="488"/>
      <c r="D209" s="721" t="s">
        <v>319</v>
      </c>
      <c r="E209" s="490"/>
      <c r="F209" s="523"/>
      <c r="G209" s="337"/>
    </row>
    <row r="210" spans="1:7" ht="15.75" thickBot="1">
      <c r="A210" s="516">
        <v>710</v>
      </c>
      <c r="B210" s="427"/>
      <c r="C210" s="517"/>
      <c r="D210" s="492" t="s">
        <v>119</v>
      </c>
      <c r="E210" s="348">
        <f>(E211)</f>
        <v>700</v>
      </c>
      <c r="F210" s="500">
        <f>(F212)</f>
        <v>700</v>
      </c>
      <c r="G210" s="366">
        <f>(F210/E210)*100</f>
        <v>100</v>
      </c>
    </row>
    <row r="211" spans="1:7" ht="15.75" thickBot="1">
      <c r="A211" s="518"/>
      <c r="B211" s="416">
        <v>71035</v>
      </c>
      <c r="C211" s="519"/>
      <c r="D211" s="460" t="s">
        <v>120</v>
      </c>
      <c r="E211" s="442">
        <f>(E212)</f>
        <v>700</v>
      </c>
      <c r="F211" s="462">
        <f>F212</f>
        <v>700</v>
      </c>
      <c r="G211" s="366">
        <f>(F211/E211)*100</f>
        <v>100</v>
      </c>
    </row>
    <row r="212" spans="1:7" ht="12.75">
      <c r="A212" s="523"/>
      <c r="B212" s="314"/>
      <c r="C212" s="312">
        <v>2020</v>
      </c>
      <c r="D212" s="520" t="s">
        <v>214</v>
      </c>
      <c r="E212" s="332">
        <v>700</v>
      </c>
      <c r="F212" s="521">
        <v>700</v>
      </c>
      <c r="G212" s="363">
        <f>(F212/E212)*100</f>
        <v>100</v>
      </c>
    </row>
    <row r="213" spans="1:7" ht="12.75">
      <c r="A213" s="523"/>
      <c r="B213" s="314"/>
      <c r="C213" s="313"/>
      <c r="D213" s="522" t="s">
        <v>215</v>
      </c>
      <c r="E213" s="336"/>
      <c r="F213" s="523"/>
      <c r="G213" s="337"/>
    </row>
    <row r="214" spans="1:7" ht="13.5" thickBot="1">
      <c r="A214" s="516"/>
      <c r="B214" s="439"/>
      <c r="C214" s="338"/>
      <c r="D214" s="524" t="s">
        <v>216</v>
      </c>
      <c r="E214" s="436"/>
      <c r="F214" s="516"/>
      <c r="G214" s="343"/>
    </row>
    <row r="215" spans="1:7" ht="12.75">
      <c r="A215" s="444"/>
      <c r="B215" s="444"/>
      <c r="C215" s="444"/>
      <c r="D215" s="444"/>
      <c r="E215" s="444"/>
      <c r="F215" s="444"/>
      <c r="G215" s="444"/>
    </row>
    <row r="216" spans="1:7" ht="12.75">
      <c r="A216" s="444"/>
      <c r="B216" s="444"/>
      <c r="C216" s="444"/>
      <c r="D216" s="444"/>
      <c r="E216" s="444"/>
      <c r="F216" s="444"/>
      <c r="G216" s="444"/>
    </row>
    <row r="217" spans="1:7" ht="12.75">
      <c r="A217" s="444"/>
      <c r="B217" s="444"/>
      <c r="C217" s="444"/>
      <c r="D217" s="444"/>
      <c r="E217" s="444"/>
      <c r="F217" s="444"/>
      <c r="G217" s="444"/>
    </row>
    <row r="218" spans="1:7" ht="12.75">
      <c r="A218" s="444"/>
      <c r="B218" s="444"/>
      <c r="C218" s="444"/>
      <c r="D218" s="444"/>
      <c r="E218" s="444"/>
      <c r="F218" s="444"/>
      <c r="G218" s="444"/>
    </row>
    <row r="219" spans="1:7" ht="12.75">
      <c r="A219" s="300"/>
      <c r="B219" s="507"/>
      <c r="C219" s="507" t="s">
        <v>218</v>
      </c>
      <c r="D219" s="444"/>
      <c r="E219" s="525"/>
      <c r="F219" s="305"/>
      <c r="G219" s="444"/>
    </row>
    <row r="220" spans="1:7" ht="12.75">
      <c r="A220" s="444"/>
      <c r="B220" s="448" t="s">
        <v>219</v>
      </c>
      <c r="C220" s="444"/>
      <c r="D220" s="444"/>
      <c r="E220" s="525"/>
      <c r="F220" s="305"/>
      <c r="G220" s="444"/>
    </row>
    <row r="221" spans="1:7" ht="15">
      <c r="A221" s="300"/>
      <c r="B221" s="300"/>
      <c r="C221" s="296"/>
      <c r="D221" s="306" t="s">
        <v>313</v>
      </c>
      <c r="E221" s="298"/>
      <c r="F221" s="302"/>
      <c r="G221" s="444"/>
    </row>
    <row r="222" spans="1:7" ht="13.5" thickBot="1">
      <c r="A222" s="444"/>
      <c r="B222" s="444"/>
      <c r="C222" s="444"/>
      <c r="D222" s="444"/>
      <c r="E222" s="444"/>
      <c r="F222" s="444"/>
      <c r="G222" s="444"/>
    </row>
    <row r="223" spans="1:7" ht="12.75">
      <c r="A223" s="312" t="s">
        <v>121</v>
      </c>
      <c r="B223" s="422" t="s">
        <v>103</v>
      </c>
      <c r="C223" s="505" t="s">
        <v>2</v>
      </c>
      <c r="D223" s="526" t="s">
        <v>123</v>
      </c>
      <c r="E223" s="400" t="s">
        <v>124</v>
      </c>
      <c r="F223" s="312" t="s">
        <v>134</v>
      </c>
      <c r="G223" s="527" t="s">
        <v>220</v>
      </c>
    </row>
    <row r="224" spans="1:7" ht="13.5" thickBot="1">
      <c r="A224" s="313"/>
      <c r="B224" s="334"/>
      <c r="C224" s="313"/>
      <c r="D224" s="334"/>
      <c r="E224" s="528">
        <v>2004</v>
      </c>
      <c r="F224" s="515"/>
      <c r="G224" s="529"/>
    </row>
    <row r="225" spans="1:7" ht="12.75">
      <c r="A225" s="521"/>
      <c r="B225" s="716"/>
      <c r="C225" s="526"/>
      <c r="D225" s="421" t="s">
        <v>221</v>
      </c>
      <c r="E225" s="717"/>
      <c r="F225" s="307"/>
      <c r="G225" s="307"/>
    </row>
    <row r="226" spans="1:7" ht="12.75">
      <c r="A226" s="703"/>
      <c r="B226" s="305"/>
      <c r="C226" s="299"/>
      <c r="D226" s="718" t="s">
        <v>222</v>
      </c>
      <c r="E226" s="719">
        <f>SUM(E228,E233)</f>
        <v>252517</v>
      </c>
      <c r="F226" s="485">
        <f>SUM(F228,F233)</f>
        <v>71609</v>
      </c>
      <c r="G226" s="337">
        <f>(F226/E226)*100</f>
        <v>28.358090742405462</v>
      </c>
    </row>
    <row r="227" spans="1:7" ht="12.75" customHeight="1" thickBot="1">
      <c r="A227" s="514"/>
      <c r="B227" s="720"/>
      <c r="C227" s="530"/>
      <c r="D227" s="721" t="s">
        <v>320</v>
      </c>
      <c r="E227" s="722"/>
      <c r="F227" s="322"/>
      <c r="G227" s="322"/>
    </row>
    <row r="228" spans="1:7" ht="15.75" thickBot="1">
      <c r="A228" s="515">
        <v>600</v>
      </c>
      <c r="B228" s="463"/>
      <c r="C228" s="530"/>
      <c r="D228" s="492" t="s">
        <v>15</v>
      </c>
      <c r="E228" s="372">
        <f>(E229)</f>
        <v>230000</v>
      </c>
      <c r="F228" s="372">
        <f>(F229)</f>
        <v>59351</v>
      </c>
      <c r="G228" s="531">
        <f>(F228/E228)*100</f>
        <v>25.804782608695653</v>
      </c>
    </row>
    <row r="229" spans="1:7" ht="15.75" thickBot="1">
      <c r="A229" s="532"/>
      <c r="B229" s="533">
        <v>60014</v>
      </c>
      <c r="C229" s="534"/>
      <c r="D229" s="466" t="s">
        <v>125</v>
      </c>
      <c r="E229" s="487">
        <f>SUM(E230)</f>
        <v>230000</v>
      </c>
      <c r="F229" s="487">
        <f>(F230)</f>
        <v>59351</v>
      </c>
      <c r="G229" s="333">
        <f>(F229/E229)*100</f>
        <v>25.804782608695653</v>
      </c>
    </row>
    <row r="230" spans="1:7" ht="12.75">
      <c r="A230" s="709"/>
      <c r="B230" s="710"/>
      <c r="C230" s="505">
        <v>2320</v>
      </c>
      <c r="D230" s="305" t="s">
        <v>223</v>
      </c>
      <c r="E230" s="535">
        <v>230000</v>
      </c>
      <c r="F230" s="535">
        <v>59351</v>
      </c>
      <c r="G230" s="363">
        <f>(F230/E230)*100</f>
        <v>25.804782608695653</v>
      </c>
    </row>
    <row r="231" spans="1:7" ht="12.75">
      <c r="A231" s="523"/>
      <c r="B231" s="710"/>
      <c r="C231" s="457"/>
      <c r="D231" s="536" t="s">
        <v>224</v>
      </c>
      <c r="E231" s="506"/>
      <c r="F231" s="506"/>
      <c r="G231" s="337"/>
    </row>
    <row r="232" spans="1:7" ht="13.5" thickBot="1">
      <c r="A232" s="707"/>
      <c r="B232" s="710"/>
      <c r="C232" s="457"/>
      <c r="D232" s="536" t="s">
        <v>178</v>
      </c>
      <c r="E232" s="506"/>
      <c r="F232" s="506"/>
      <c r="G232" s="337"/>
    </row>
    <row r="233" spans="1:7" ht="12.75">
      <c r="A233" s="537">
        <v>754</v>
      </c>
      <c r="B233" s="538"/>
      <c r="C233" s="539"/>
      <c r="D233" s="712" t="s">
        <v>225</v>
      </c>
      <c r="E233" s="540">
        <f>SUM(E235)</f>
        <v>22517</v>
      </c>
      <c r="F233" s="540">
        <f>SUM(F235)</f>
        <v>12258</v>
      </c>
      <c r="G233" s="333">
        <f>F233/E233*100</f>
        <v>54.438868410534255</v>
      </c>
    </row>
    <row r="234" spans="1:7" ht="13.5" thickBot="1">
      <c r="A234" s="499"/>
      <c r="B234" s="541"/>
      <c r="C234" s="542"/>
      <c r="D234" s="713" t="s">
        <v>226</v>
      </c>
      <c r="E234" s="543"/>
      <c r="F234" s="543"/>
      <c r="G234" s="343"/>
    </row>
    <row r="235" spans="1:7" ht="13.5" thickBot="1">
      <c r="A235" s="537"/>
      <c r="B235" s="544">
        <v>75414</v>
      </c>
      <c r="C235" s="501"/>
      <c r="D235" s="545" t="s">
        <v>227</v>
      </c>
      <c r="E235" s="540">
        <f>SUM(E236)</f>
        <v>22517</v>
      </c>
      <c r="F235" s="540">
        <f>SUM(F236)</f>
        <v>12258</v>
      </c>
      <c r="G235" s="333">
        <f>F235/E235*100</f>
        <v>54.438868410534255</v>
      </c>
    </row>
    <row r="236" spans="1:7" ht="12.75">
      <c r="A236" s="706"/>
      <c r="B236" s="714"/>
      <c r="C236" s="505">
        <v>2320</v>
      </c>
      <c r="D236" s="546" t="s">
        <v>223</v>
      </c>
      <c r="E236" s="454">
        <v>22517</v>
      </c>
      <c r="F236" s="454">
        <v>12258</v>
      </c>
      <c r="G236" s="333">
        <f>F236/E236*100</f>
        <v>54.438868410534255</v>
      </c>
    </row>
    <row r="237" spans="1:7" ht="12.75">
      <c r="A237" s="706"/>
      <c r="B237" s="714"/>
      <c r="C237" s="457"/>
      <c r="D237" s="547" t="s">
        <v>224</v>
      </c>
      <c r="E237" s="506"/>
      <c r="F237" s="506"/>
      <c r="G237" s="337"/>
    </row>
    <row r="238" spans="1:7" ht="13.5" thickBot="1">
      <c r="A238" s="707"/>
      <c r="B238" s="715"/>
      <c r="C238" s="711"/>
      <c r="D238" s="548" t="s">
        <v>178</v>
      </c>
      <c r="E238" s="543"/>
      <c r="F238" s="543"/>
      <c r="G238" s="343"/>
    </row>
    <row r="239" spans="1:7" ht="12.75">
      <c r="A239" s="444"/>
      <c r="B239" s="444"/>
      <c r="C239" s="444"/>
      <c r="D239" s="444"/>
      <c r="E239" s="444"/>
      <c r="F239" s="444"/>
      <c r="G239" s="444"/>
    </row>
    <row r="240" spans="1:7" ht="12.75">
      <c r="A240" s="444"/>
      <c r="B240" s="444"/>
      <c r="C240" s="444"/>
      <c r="D240" s="444"/>
      <c r="E240" s="444"/>
      <c r="F240" s="444"/>
      <c r="G240" s="444"/>
    </row>
    <row r="241" spans="1:7" ht="12.75">
      <c r="A241" s="444"/>
      <c r="B241" s="444"/>
      <c r="C241" s="444"/>
      <c r="D241" s="444"/>
      <c r="E241" s="444"/>
      <c r="F241" s="444"/>
      <c r="G241" s="444"/>
    </row>
    <row r="242" spans="1:7" ht="12.75">
      <c r="A242" s="444"/>
      <c r="B242" s="444"/>
      <c r="C242" s="444"/>
      <c r="D242" s="299" t="s">
        <v>228</v>
      </c>
      <c r="E242" s="525">
        <f>SUM(E12)</f>
        <v>42886011</v>
      </c>
      <c r="F242" s="510">
        <f>SUM(F12)</f>
        <v>20421703</v>
      </c>
      <c r="G242" s="549">
        <f>(F12/E12)*100</f>
        <v>47.61856494417259</v>
      </c>
    </row>
    <row r="243" spans="1:7" ht="12.75">
      <c r="A243" s="444"/>
      <c r="B243" s="444"/>
      <c r="C243" s="444"/>
      <c r="D243" s="299" t="s">
        <v>229</v>
      </c>
      <c r="E243" s="525">
        <f>SUM(E145,E206,E226,)</f>
        <v>2799781</v>
      </c>
      <c r="F243" s="304">
        <f>SUM(F145,F206,F226)</f>
        <v>1501053</v>
      </c>
      <c r="G243" s="549">
        <f>(F243/E243)*100</f>
        <v>53.61322903469949</v>
      </c>
    </row>
    <row r="244" spans="1:7" ht="12.75">
      <c r="A244" s="444"/>
      <c r="B244" s="444"/>
      <c r="C244" s="444"/>
      <c r="D244" s="299" t="s">
        <v>230</v>
      </c>
      <c r="E244" s="550">
        <f>SUM(E242:E243)</f>
        <v>45685792</v>
      </c>
      <c r="F244" s="551">
        <f>SUM(F242,F243)</f>
        <v>21922756</v>
      </c>
      <c r="G244" s="552">
        <f>(F244/E244)*100</f>
        <v>47.98593838539561</v>
      </c>
    </row>
    <row r="245" spans="1:7" ht="12.75">
      <c r="A245" s="300"/>
      <c r="B245" s="300"/>
      <c r="C245" s="300"/>
      <c r="D245" s="300"/>
      <c r="E245" s="300"/>
      <c r="F245" s="300"/>
      <c r="G245" s="300"/>
    </row>
    <row r="246" spans="1:7" ht="12.75">
      <c r="A246" s="444"/>
      <c r="B246" s="444"/>
      <c r="C246" s="444"/>
      <c r="D246" s="444"/>
      <c r="E246" s="444"/>
      <c r="F246" s="444"/>
      <c r="G246" s="444"/>
    </row>
    <row r="247" spans="4:7" ht="12.75">
      <c r="D247" s="85" t="s">
        <v>231</v>
      </c>
      <c r="E247" s="214">
        <f>SUM(E248:E249)</f>
        <v>6236184</v>
      </c>
      <c r="F247" s="214">
        <f>SUM(F248:F249)</f>
        <v>2056644</v>
      </c>
      <c r="G247" s="215">
        <f>F247/E247*100</f>
        <v>32.97920651475325</v>
      </c>
    </row>
    <row r="248" spans="4:7" ht="12.75">
      <c r="D248" s="3" t="s">
        <v>232</v>
      </c>
      <c r="E248" s="170">
        <v>5122378</v>
      </c>
      <c r="F248" s="170">
        <v>548933</v>
      </c>
      <c r="G248" s="216">
        <f>F248/E248*100</f>
        <v>10.71637040452696</v>
      </c>
    </row>
    <row r="249" spans="4:7" ht="12.75">
      <c r="D249" s="3" t="s">
        <v>321</v>
      </c>
      <c r="E249" s="170">
        <v>1113806</v>
      </c>
      <c r="F249" s="170">
        <v>1507711</v>
      </c>
      <c r="G249" s="216">
        <f>F249/E249*100</f>
        <v>135.36567409405228</v>
      </c>
    </row>
    <row r="250" spans="4:7" ht="12.75">
      <c r="D250" s="85" t="s">
        <v>233</v>
      </c>
      <c r="E250" s="214">
        <f>SUM(E244,E247)</f>
        <v>51921976</v>
      </c>
      <c r="F250" s="214">
        <f>SUM(F244,F247)</f>
        <v>23979400</v>
      </c>
      <c r="G250" s="215">
        <f>F250/E250*100</f>
        <v>46.1835273757686</v>
      </c>
    </row>
  </sheetData>
  <mergeCells count="1">
    <mergeCell ref="B201:E20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4"/>
  <sheetViews>
    <sheetView showGridLines="0" zoomScale="75" zoomScaleNormal="75" workbookViewId="0" topLeftCell="A1">
      <selection activeCell="D3" sqref="D3"/>
    </sheetView>
  </sheetViews>
  <sheetFormatPr defaultColWidth="9.00390625" defaultRowHeight="12.75"/>
  <cols>
    <col min="1" max="1" width="6.375" style="1" customWidth="1"/>
    <col min="2" max="2" width="8.75390625" style="1" customWidth="1"/>
    <col min="3" max="3" width="6.75390625" style="2" customWidth="1"/>
    <col min="4" max="4" width="48.25390625" style="3" customWidth="1"/>
    <col min="5" max="5" width="14.75390625" style="1" customWidth="1"/>
    <col min="6" max="6" width="14.75390625" style="6" customWidth="1"/>
    <col min="7" max="7" width="15.25390625" style="6" customWidth="1"/>
    <col min="8" max="8" width="17.375" style="6" customWidth="1"/>
    <col min="9" max="9" width="14.125" style="6" customWidth="1"/>
    <col min="10" max="10" width="11.625" style="6" customWidth="1"/>
    <col min="11" max="11" width="40.625" style="6" customWidth="1"/>
    <col min="12" max="12" width="18.125" style="6" customWidth="1"/>
    <col min="13" max="13" width="19.00390625" style="6" customWidth="1"/>
    <col min="14" max="14" width="8.00390625" style="6" customWidth="1"/>
    <col min="15" max="15" width="36.125" style="6" customWidth="1"/>
    <col min="16" max="16" width="11.75390625" style="6" customWidth="1"/>
    <col min="17" max="17" width="16.875" style="6" customWidth="1"/>
    <col min="18" max="18" width="14.25390625" style="6" customWidth="1"/>
    <col min="19" max="19" width="13.375" style="6" customWidth="1"/>
    <col min="20" max="20" width="14.625" style="6" customWidth="1"/>
    <col min="21" max="21" width="14.125" style="6" customWidth="1"/>
    <col min="22" max="22" width="12.25390625" style="6" customWidth="1"/>
    <col min="23" max="23" width="12.875" style="6" customWidth="1"/>
    <col min="24" max="24" width="19.625" style="6" customWidth="1"/>
    <col min="25" max="25" width="14.75390625" style="6" customWidth="1"/>
    <col min="26" max="26" width="19.875" style="6" customWidth="1"/>
    <col min="27" max="27" width="16.125" style="6" customWidth="1"/>
    <col min="28" max="28" width="16.375" style="6" customWidth="1"/>
    <col min="29" max="29" width="14.625" style="6" customWidth="1"/>
    <col min="30" max="16384" width="9.125" style="6" customWidth="1"/>
  </cols>
  <sheetData>
    <row r="1" spans="5:7" ht="12.75">
      <c r="E1" s="4"/>
      <c r="F1" s="93" t="s">
        <v>360</v>
      </c>
      <c r="G1" s="93"/>
    </row>
    <row r="2" spans="5:7" ht="12.75">
      <c r="E2" s="4"/>
      <c r="F2" s="93" t="s">
        <v>361</v>
      </c>
      <c r="G2" s="93"/>
    </row>
    <row r="3" spans="5:7" ht="12.75">
      <c r="E3" s="4"/>
      <c r="F3" s="93" t="s">
        <v>362</v>
      </c>
      <c r="G3" s="93"/>
    </row>
    <row r="4" spans="5:7" ht="12.75">
      <c r="E4" s="4"/>
      <c r="F4" s="93" t="s">
        <v>357</v>
      </c>
      <c r="G4" s="93"/>
    </row>
    <row r="5" ht="12.75">
      <c r="E5" s="4"/>
    </row>
    <row r="6" spans="1:4" ht="15.75">
      <c r="A6" s="553"/>
      <c r="D6" s="7" t="s">
        <v>322</v>
      </c>
    </row>
    <row r="7" ht="15">
      <c r="D7" s="8" t="s">
        <v>313</v>
      </c>
    </row>
    <row r="8" ht="15.75" thickBot="1">
      <c r="D8" s="8"/>
    </row>
    <row r="9" spans="1:8" ht="12.75">
      <c r="A9" s="10"/>
      <c r="B9" s="11"/>
      <c r="C9" s="12"/>
      <c r="D9" s="13"/>
      <c r="E9" s="14"/>
      <c r="F9" s="14"/>
      <c r="G9" s="14"/>
      <c r="H9" s="175"/>
    </row>
    <row r="10" spans="1:8" ht="12.75">
      <c r="A10" s="15" t="s">
        <v>0</v>
      </c>
      <c r="B10" s="16" t="s">
        <v>1</v>
      </c>
      <c r="C10" s="17" t="s">
        <v>2</v>
      </c>
      <c r="D10" s="18" t="s">
        <v>3</v>
      </c>
      <c r="E10" s="19" t="s">
        <v>4</v>
      </c>
      <c r="F10" s="19" t="s">
        <v>5</v>
      </c>
      <c r="G10" s="19" t="s">
        <v>6</v>
      </c>
      <c r="H10" s="175"/>
    </row>
    <row r="11" spans="1:8" ht="13.5" thickBot="1">
      <c r="A11" s="15"/>
      <c r="B11" s="17"/>
      <c r="C11" s="20"/>
      <c r="D11" s="18"/>
      <c r="E11" s="21">
        <v>2004</v>
      </c>
      <c r="F11" s="21">
        <v>2004</v>
      </c>
      <c r="G11" s="21"/>
      <c r="H11" s="28"/>
    </row>
    <row r="12" spans="1:8" ht="12.75">
      <c r="A12" s="22"/>
      <c r="B12" s="23"/>
      <c r="C12" s="24"/>
      <c r="D12" s="25"/>
      <c r="E12" s="26"/>
      <c r="F12" s="26"/>
      <c r="G12" s="26"/>
      <c r="H12" s="28"/>
    </row>
    <row r="13" spans="1:8" ht="12.75">
      <c r="A13" s="15"/>
      <c r="B13" s="27"/>
      <c r="D13" s="18"/>
      <c r="E13" s="21"/>
      <c r="F13" s="21"/>
      <c r="G13" s="21"/>
      <c r="H13" s="28"/>
    </row>
    <row r="14" spans="1:29" ht="31.5" customHeight="1" thickBot="1">
      <c r="A14" s="121"/>
      <c r="B14" s="141"/>
      <c r="C14" s="109"/>
      <c r="D14" s="35" t="s">
        <v>323</v>
      </c>
      <c r="E14" s="31">
        <f>SUM(E15,E20,E27,E34,E43,E74,E95,E98,E103,E106,E169,E184,E237,E246,E262,E281,E293)</f>
        <v>47836713.73</v>
      </c>
      <c r="F14" s="31">
        <f>SUM(F15,F20,F27,F34,F43,F74,F95,F98,F103,F106,F169,F184,F237,F246,F262,F281,F293)</f>
        <v>21224679.520000007</v>
      </c>
      <c r="G14" s="554">
        <f>SUM(F14/E14)*100</f>
        <v>44.369016734293986</v>
      </c>
      <c r="H14" s="555"/>
      <c r="N14" s="182"/>
      <c r="O14" s="182"/>
      <c r="P14" s="581"/>
      <c r="Q14" s="556"/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6"/>
    </row>
    <row r="15" spans="1:29" ht="16.5" thickBot="1">
      <c r="A15" s="34" t="s">
        <v>7</v>
      </c>
      <c r="B15" s="35"/>
      <c r="C15" s="30"/>
      <c r="D15" s="35" t="s">
        <v>8</v>
      </c>
      <c r="E15" s="31">
        <f>SUM(E16,E18)</f>
        <v>10220</v>
      </c>
      <c r="F15" s="31">
        <f>SUM(F16,F18)</f>
        <v>224.78</v>
      </c>
      <c r="G15" s="554">
        <f aca="true" t="shared" si="0" ref="G15:G78">SUM(F15/E15)*100</f>
        <v>2.1994129158512723</v>
      </c>
      <c r="H15" s="76"/>
      <c r="N15" s="557"/>
      <c r="O15" s="557"/>
      <c r="P15" s="557"/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</row>
    <row r="16" spans="1:29" ht="13.5" thickBot="1">
      <c r="A16" s="37"/>
      <c r="B16" s="38" t="s">
        <v>9</v>
      </c>
      <c r="C16" s="39"/>
      <c r="D16" s="53" t="s">
        <v>10</v>
      </c>
      <c r="E16" s="36">
        <f>SUM(E17)</f>
        <v>1220</v>
      </c>
      <c r="F16" s="36">
        <f>SUM(F17)</f>
        <v>224.78</v>
      </c>
      <c r="G16" s="554">
        <f t="shared" si="0"/>
        <v>18.424590163934425</v>
      </c>
      <c r="H16" s="76"/>
      <c r="N16" s="663"/>
      <c r="O16" s="664"/>
      <c r="P16" s="665"/>
      <c r="Q16" s="665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</row>
    <row r="17" spans="1:29" ht="26.25" thickBot="1">
      <c r="A17" s="37"/>
      <c r="B17" s="40"/>
      <c r="C17" s="731">
        <v>2850</v>
      </c>
      <c r="D17" s="732" t="s">
        <v>11</v>
      </c>
      <c r="E17" s="43">
        <v>1220</v>
      </c>
      <c r="F17" s="43">
        <v>224.78</v>
      </c>
      <c r="G17" s="733">
        <f t="shared" si="0"/>
        <v>18.424590163934425</v>
      </c>
      <c r="H17" s="76"/>
      <c r="N17" s="663"/>
      <c r="O17" s="666"/>
      <c r="P17" s="667"/>
      <c r="Q17" s="667"/>
      <c r="R17" s="667"/>
      <c r="S17" s="667"/>
      <c r="T17" s="667"/>
      <c r="U17" s="667"/>
      <c r="V17" s="667"/>
      <c r="W17" s="667"/>
      <c r="X17" s="89"/>
      <c r="Y17" s="89"/>
      <c r="Z17" s="89"/>
      <c r="AA17" s="89"/>
      <c r="AB17" s="89"/>
      <c r="AC17" s="89"/>
    </row>
    <row r="18" spans="1:29" ht="13.5" thickBot="1">
      <c r="A18" s="41"/>
      <c r="B18" s="42" t="s">
        <v>12</v>
      </c>
      <c r="C18" s="39"/>
      <c r="D18" s="558" t="s">
        <v>13</v>
      </c>
      <c r="E18" s="36">
        <f>SUM(E19)</f>
        <v>9000</v>
      </c>
      <c r="F18" s="36">
        <f>SUM(F19)</f>
        <v>0</v>
      </c>
      <c r="G18" s="554">
        <f t="shared" si="0"/>
        <v>0</v>
      </c>
      <c r="H18" s="76"/>
      <c r="N18" s="663"/>
      <c r="O18" s="664"/>
      <c r="P18" s="667"/>
      <c r="Q18" s="667"/>
      <c r="R18" s="667"/>
      <c r="S18" s="667"/>
      <c r="T18" s="667"/>
      <c r="U18" s="667"/>
      <c r="V18" s="667"/>
      <c r="W18" s="667"/>
      <c r="X18" s="89"/>
      <c r="Y18" s="89"/>
      <c r="Z18" s="89"/>
      <c r="AA18" s="89"/>
      <c r="AB18" s="89"/>
      <c r="AC18" s="89"/>
    </row>
    <row r="19" spans="1:29" ht="13.5" thickBot="1">
      <c r="A19" s="41"/>
      <c r="C19" s="12">
        <v>4300</v>
      </c>
      <c r="D19" s="60" t="s">
        <v>14</v>
      </c>
      <c r="E19" s="43">
        <v>9000</v>
      </c>
      <c r="F19" s="43"/>
      <c r="G19" s="554">
        <f t="shared" si="0"/>
        <v>0</v>
      </c>
      <c r="H19" s="9"/>
      <c r="N19" s="663"/>
      <c r="O19" s="668"/>
      <c r="P19" s="667"/>
      <c r="Q19" s="667"/>
      <c r="R19" s="667"/>
      <c r="S19" s="667"/>
      <c r="T19" s="667"/>
      <c r="U19" s="667"/>
      <c r="V19" s="667"/>
      <c r="W19" s="667"/>
      <c r="X19" s="89"/>
      <c r="Y19" s="89"/>
      <c r="Z19" s="89"/>
      <c r="AA19" s="89"/>
      <c r="AB19" s="89"/>
      <c r="AC19" s="89"/>
    </row>
    <row r="20" spans="1:29" ht="13.5" thickBot="1">
      <c r="A20" s="44">
        <v>600</v>
      </c>
      <c r="B20" s="45"/>
      <c r="C20" s="39"/>
      <c r="D20" s="53" t="s">
        <v>15</v>
      </c>
      <c r="E20" s="36">
        <f>SUM(E21,E23,E25)</f>
        <v>2256000</v>
      </c>
      <c r="F20" s="36">
        <f>SUM(F21,F23,F25)</f>
        <v>1180502</v>
      </c>
      <c r="G20" s="554">
        <f t="shared" si="0"/>
        <v>52.327216312056734</v>
      </c>
      <c r="H20" s="76"/>
      <c r="N20" s="663"/>
      <c r="O20" s="669"/>
      <c r="P20" s="667"/>
      <c r="Q20" s="667"/>
      <c r="R20" s="667"/>
      <c r="S20" s="667"/>
      <c r="T20" s="667"/>
      <c r="U20" s="667"/>
      <c r="V20" s="667"/>
      <c r="W20" s="667"/>
      <c r="X20" s="89"/>
      <c r="Y20" s="89"/>
      <c r="Z20" s="89"/>
      <c r="AA20" s="89"/>
      <c r="AB20" s="89"/>
      <c r="AC20" s="89"/>
    </row>
    <row r="21" spans="1:29" ht="13.5" thickBot="1">
      <c r="A21" s="41"/>
      <c r="B21" s="44">
        <v>60004</v>
      </c>
      <c r="C21" s="39"/>
      <c r="D21" s="558" t="s">
        <v>16</v>
      </c>
      <c r="E21" s="36">
        <f>SUM(E22)</f>
        <v>1926000</v>
      </c>
      <c r="F21" s="36">
        <f>SUM(F22)</f>
        <v>1130502</v>
      </c>
      <c r="G21" s="554">
        <f t="shared" si="0"/>
        <v>58.696884735202495</v>
      </c>
      <c r="H21" s="76"/>
      <c r="N21" s="670"/>
      <c r="O21" s="669"/>
      <c r="P21" s="667"/>
      <c r="Q21" s="667"/>
      <c r="R21" s="667"/>
      <c r="S21" s="667"/>
      <c r="T21" s="667"/>
      <c r="U21" s="667"/>
      <c r="V21" s="667"/>
      <c r="W21" s="667"/>
      <c r="X21" s="89"/>
      <c r="Y21" s="89"/>
      <c r="Z21" s="89"/>
      <c r="AA21" s="89"/>
      <c r="AB21" s="89"/>
      <c r="AC21" s="89"/>
    </row>
    <row r="22" spans="1:29" ht="39" thickBot="1">
      <c r="A22" s="41"/>
      <c r="C22" s="559" t="s">
        <v>17</v>
      </c>
      <c r="D22" s="47" t="s">
        <v>18</v>
      </c>
      <c r="E22" s="119">
        <v>1926000</v>
      </c>
      <c r="F22" s="119">
        <v>1130502</v>
      </c>
      <c r="G22" s="560">
        <f t="shared" si="0"/>
        <v>58.696884735202495</v>
      </c>
      <c r="H22" s="9"/>
      <c r="N22" s="670"/>
      <c r="O22" s="669"/>
      <c r="P22" s="667"/>
      <c r="Q22" s="667"/>
      <c r="R22" s="667"/>
      <c r="S22" s="667"/>
      <c r="T22" s="667"/>
      <c r="U22" s="667"/>
      <c r="V22" s="667"/>
      <c r="W22" s="667"/>
      <c r="X22" s="89"/>
      <c r="Y22" s="89"/>
      <c r="Z22" s="89"/>
      <c r="AA22" s="89"/>
      <c r="AB22" s="89"/>
      <c r="AC22" s="89"/>
    </row>
    <row r="23" spans="1:29" ht="13.5" thickBot="1">
      <c r="A23" s="41"/>
      <c r="B23" s="48">
        <v>60014</v>
      </c>
      <c r="C23" s="46"/>
      <c r="D23" s="561" t="s">
        <v>324</v>
      </c>
      <c r="E23" s="33">
        <f>SUM(E24)</f>
        <v>100000</v>
      </c>
      <c r="F23" s="33">
        <f>SUM(F24)</f>
        <v>32000</v>
      </c>
      <c r="G23" s="554">
        <f t="shared" si="0"/>
        <v>32</v>
      </c>
      <c r="H23" s="76"/>
      <c r="N23" s="670"/>
      <c r="O23" s="669"/>
      <c r="P23" s="667"/>
      <c r="Q23" s="667"/>
      <c r="R23" s="667"/>
      <c r="S23" s="667"/>
      <c r="T23" s="667"/>
      <c r="U23" s="667"/>
      <c r="V23" s="667"/>
      <c r="W23" s="667"/>
      <c r="X23" s="89"/>
      <c r="Y23" s="89"/>
      <c r="Z23" s="89"/>
      <c r="AA23" s="89"/>
      <c r="AB23" s="89"/>
      <c r="AC23" s="89"/>
    </row>
    <row r="24" spans="1:29" ht="13.5" thickBot="1">
      <c r="A24" s="41"/>
      <c r="C24" s="46" t="s">
        <v>19</v>
      </c>
      <c r="D24" s="562" t="s">
        <v>20</v>
      </c>
      <c r="E24" s="43">
        <v>100000</v>
      </c>
      <c r="F24" s="43">
        <v>32000</v>
      </c>
      <c r="G24" s="554">
        <f t="shared" si="0"/>
        <v>32</v>
      </c>
      <c r="H24" s="9"/>
      <c r="N24" s="670"/>
      <c r="O24" s="669"/>
      <c r="P24" s="667"/>
      <c r="Q24" s="667"/>
      <c r="R24" s="667"/>
      <c r="S24" s="667"/>
      <c r="T24" s="667"/>
      <c r="U24" s="667"/>
      <c r="V24" s="667"/>
      <c r="W24" s="667"/>
      <c r="X24" s="89"/>
      <c r="Y24" s="89"/>
      <c r="Z24" s="89"/>
      <c r="AA24" s="89"/>
      <c r="AB24" s="89"/>
      <c r="AC24" s="89"/>
    </row>
    <row r="25" spans="1:29" ht="15.75" thickBot="1">
      <c r="A25" s="41"/>
      <c r="B25" s="44">
        <v>60016</v>
      </c>
      <c r="C25" s="12"/>
      <c r="D25" s="563" t="s">
        <v>21</v>
      </c>
      <c r="E25" s="33">
        <f>SUM(E26:E26)</f>
        <v>230000</v>
      </c>
      <c r="F25" s="33">
        <f>SUM(F26:F26)</f>
        <v>18000</v>
      </c>
      <c r="G25" s="554">
        <f t="shared" si="0"/>
        <v>7.82608695652174</v>
      </c>
      <c r="H25" s="76"/>
      <c r="N25" s="671"/>
      <c r="O25" s="671"/>
      <c r="P25" s="591"/>
      <c r="Q25" s="591"/>
      <c r="R25" s="672"/>
      <c r="S25" s="672"/>
      <c r="T25" s="672"/>
      <c r="U25" s="672"/>
      <c r="V25" s="672"/>
      <c r="W25" s="672"/>
      <c r="X25" s="564"/>
      <c r="Y25" s="564"/>
      <c r="Z25" s="564"/>
      <c r="AA25" s="564"/>
      <c r="AB25" s="564"/>
      <c r="AC25" s="564"/>
    </row>
    <row r="26" spans="1:15" ht="13.5" thickBot="1">
      <c r="A26" s="41"/>
      <c r="B26" s="40"/>
      <c r="C26" s="12">
        <v>2650</v>
      </c>
      <c r="D26" s="11" t="s">
        <v>20</v>
      </c>
      <c r="E26" s="43">
        <v>230000</v>
      </c>
      <c r="F26" s="43">
        <v>18000</v>
      </c>
      <c r="G26" s="554">
        <f t="shared" si="0"/>
        <v>7.82608695652174</v>
      </c>
      <c r="H26" s="120"/>
      <c r="N26" s="76"/>
      <c r="O26" s="76"/>
    </row>
    <row r="27" spans="1:29" ht="30" customHeight="1" thickBot="1">
      <c r="A27" s="565">
        <v>700</v>
      </c>
      <c r="B27" s="566"/>
      <c r="C27" s="80"/>
      <c r="D27" s="567" t="s">
        <v>23</v>
      </c>
      <c r="E27" s="568">
        <f>SUM(E28,E30,)</f>
        <v>656800</v>
      </c>
      <c r="F27" s="568">
        <f>SUM(F28,F30,)</f>
        <v>312630.62</v>
      </c>
      <c r="G27" s="560">
        <f t="shared" si="0"/>
        <v>47.59905907429963</v>
      </c>
      <c r="H27" s="555"/>
      <c r="N27" s="182"/>
      <c r="O27" s="182"/>
      <c r="P27" s="581"/>
      <c r="Q27" s="556"/>
      <c r="R27" s="556"/>
      <c r="S27" s="556"/>
      <c r="T27" s="556"/>
      <c r="U27" s="556"/>
      <c r="V27" s="556"/>
      <c r="W27" s="556"/>
      <c r="X27" s="556"/>
      <c r="Y27" s="556"/>
      <c r="Z27" s="556"/>
      <c r="AA27" s="556"/>
      <c r="AB27" s="556"/>
      <c r="AC27" s="556"/>
    </row>
    <row r="28" spans="1:29" ht="16.5" thickBot="1">
      <c r="A28" s="41"/>
      <c r="B28" s="569">
        <v>70001</v>
      </c>
      <c r="C28" s="39"/>
      <c r="D28" s="558" t="s">
        <v>24</v>
      </c>
      <c r="E28" s="36">
        <f>SUM(E29:E29)</f>
        <v>175000</v>
      </c>
      <c r="F28" s="36">
        <f>SUM(F29:F29)</f>
        <v>26692.62</v>
      </c>
      <c r="G28" s="554">
        <f t="shared" si="0"/>
        <v>15.252925714285714</v>
      </c>
      <c r="H28" s="76"/>
      <c r="N28" s="557"/>
      <c r="O28" s="557"/>
      <c r="P28" s="557"/>
      <c r="Q28" s="557"/>
      <c r="R28" s="557"/>
      <c r="S28" s="557"/>
      <c r="T28" s="557"/>
      <c r="U28" s="557"/>
      <c r="V28" s="557"/>
      <c r="W28" s="557"/>
      <c r="X28" s="557"/>
      <c r="Y28" s="557"/>
      <c r="Z28" s="557"/>
      <c r="AA28" s="557"/>
      <c r="AB28" s="557"/>
      <c r="AC28" s="557"/>
    </row>
    <row r="29" spans="1:29" ht="39" thickBot="1">
      <c r="A29" s="41"/>
      <c r="C29" s="12">
        <v>6210</v>
      </c>
      <c r="D29" s="562" t="s">
        <v>25</v>
      </c>
      <c r="E29" s="43">
        <v>175000</v>
      </c>
      <c r="F29" s="43">
        <v>26692.62</v>
      </c>
      <c r="G29" s="570">
        <f t="shared" si="0"/>
        <v>15.252925714285714</v>
      </c>
      <c r="H29" s="9"/>
      <c r="N29" s="663"/>
      <c r="O29" s="666"/>
      <c r="P29" s="667"/>
      <c r="Q29" s="667"/>
      <c r="R29" s="667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</row>
    <row r="30" spans="1:29" ht="13.5" thickBot="1">
      <c r="A30" s="41"/>
      <c r="B30" s="44">
        <v>70005</v>
      </c>
      <c r="C30" s="39"/>
      <c r="D30" s="558" t="s">
        <v>26</v>
      </c>
      <c r="E30" s="36">
        <f>SUM(E31:E33)</f>
        <v>481800</v>
      </c>
      <c r="F30" s="36">
        <f>SUM(F31:F33)</f>
        <v>285938</v>
      </c>
      <c r="G30" s="572">
        <f t="shared" si="0"/>
        <v>59.34786218347862</v>
      </c>
      <c r="H30" s="76"/>
      <c r="N30" s="663"/>
      <c r="O30" s="666"/>
      <c r="P30" s="667"/>
      <c r="Q30" s="667"/>
      <c r="R30" s="667"/>
      <c r="S30" s="89"/>
      <c r="T30" s="667"/>
      <c r="U30" s="667"/>
      <c r="V30" s="667"/>
      <c r="W30" s="667"/>
      <c r="X30" s="89"/>
      <c r="Y30" s="89"/>
      <c r="Z30" s="89"/>
      <c r="AA30" s="89"/>
      <c r="AB30" s="89"/>
      <c r="AC30" s="89"/>
    </row>
    <row r="31" spans="1:29" ht="12.75">
      <c r="A31" s="41"/>
      <c r="B31" s="1" t="s">
        <v>27</v>
      </c>
      <c r="C31" s="12">
        <v>4300</v>
      </c>
      <c r="D31" s="60" t="s">
        <v>14</v>
      </c>
      <c r="E31" s="43">
        <v>60000</v>
      </c>
      <c r="F31" s="75">
        <v>13042</v>
      </c>
      <c r="G31" s="573">
        <f t="shared" si="0"/>
        <v>21.736666666666668</v>
      </c>
      <c r="H31" s="9"/>
      <c r="N31" s="663"/>
      <c r="O31" s="666"/>
      <c r="P31" s="667"/>
      <c r="Q31" s="667"/>
      <c r="R31" s="667"/>
      <c r="S31" s="89"/>
      <c r="T31" s="667"/>
      <c r="U31" s="667"/>
      <c r="V31" s="667"/>
      <c r="W31" s="667"/>
      <c r="X31" s="89"/>
      <c r="Y31" s="89"/>
      <c r="Z31" s="89"/>
      <c r="AA31" s="89"/>
      <c r="AB31" s="89"/>
      <c r="AC31" s="89"/>
    </row>
    <row r="32" spans="1:29" ht="12.75">
      <c r="A32" s="41"/>
      <c r="C32" s="20">
        <v>4430</v>
      </c>
      <c r="D32" s="1" t="s">
        <v>28</v>
      </c>
      <c r="E32" s="55">
        <v>120000</v>
      </c>
      <c r="F32" s="71">
        <v>81662</v>
      </c>
      <c r="G32" s="572">
        <f t="shared" si="0"/>
        <v>68.05166666666666</v>
      </c>
      <c r="H32" s="9"/>
      <c r="N32" s="663"/>
      <c r="O32" s="669"/>
      <c r="P32" s="667"/>
      <c r="Q32" s="667"/>
      <c r="R32" s="667"/>
      <c r="S32" s="89"/>
      <c r="T32" s="667"/>
      <c r="U32" s="667"/>
      <c r="V32" s="667"/>
      <c r="W32" s="667"/>
      <c r="X32" s="89"/>
      <c r="Y32" s="89"/>
      <c r="Z32" s="89"/>
      <c r="AA32" s="89"/>
      <c r="AB32" s="89"/>
      <c r="AC32" s="89"/>
    </row>
    <row r="33" spans="1:29" ht="13.5" thickBot="1">
      <c r="A33" s="41"/>
      <c r="C33" s="20">
        <v>6060</v>
      </c>
      <c r="D33" s="1" t="s">
        <v>30</v>
      </c>
      <c r="E33" s="55">
        <v>301800</v>
      </c>
      <c r="F33" s="71">
        <v>191234</v>
      </c>
      <c r="G33" s="554">
        <f t="shared" si="0"/>
        <v>63.36447978793903</v>
      </c>
      <c r="H33" s="9"/>
      <c r="N33" s="663"/>
      <c r="O33" s="668"/>
      <c r="P33" s="667"/>
      <c r="Q33" s="667"/>
      <c r="R33" s="667"/>
      <c r="S33" s="89"/>
      <c r="T33" s="667"/>
      <c r="U33" s="667"/>
      <c r="V33" s="667"/>
      <c r="W33" s="667"/>
      <c r="X33" s="89"/>
      <c r="Y33" s="89"/>
      <c r="Z33" s="89"/>
      <c r="AA33" s="89"/>
      <c r="AB33" s="89"/>
      <c r="AC33" s="89"/>
    </row>
    <row r="34" spans="1:29" ht="13.5" thickBot="1">
      <c r="A34" s="38">
        <v>710</v>
      </c>
      <c r="B34" s="56"/>
      <c r="C34" s="39"/>
      <c r="D34" s="574" t="s">
        <v>31</v>
      </c>
      <c r="E34" s="36">
        <f>SUM(E35,E37,E40)</f>
        <v>192000</v>
      </c>
      <c r="F34" s="36">
        <f>SUM(F35,F37,F40)</f>
        <v>36720</v>
      </c>
      <c r="G34" s="575">
        <f t="shared" si="0"/>
        <v>19.125</v>
      </c>
      <c r="H34" s="76"/>
      <c r="N34" s="670"/>
      <c r="O34" s="669"/>
      <c r="P34" s="667"/>
      <c r="Q34" s="667"/>
      <c r="R34" s="667"/>
      <c r="S34" s="89"/>
      <c r="T34" s="667"/>
      <c r="U34" s="667"/>
      <c r="V34" s="667"/>
      <c r="W34" s="667"/>
      <c r="X34" s="89"/>
      <c r="Y34" s="89"/>
      <c r="Z34" s="89"/>
      <c r="AA34" s="89"/>
      <c r="AB34" s="89"/>
      <c r="AC34" s="89"/>
    </row>
    <row r="35" spans="1:29" ht="23.25" thickBot="1">
      <c r="A35" s="41"/>
      <c r="B35" s="44">
        <v>71004</v>
      </c>
      <c r="C35" s="39"/>
      <c r="D35" s="576" t="s">
        <v>32</v>
      </c>
      <c r="E35" s="36">
        <f>SUM(E36)</f>
        <v>70000</v>
      </c>
      <c r="F35" s="36">
        <f>SUM(F36)</f>
        <v>3166</v>
      </c>
      <c r="G35" s="554">
        <f t="shared" si="0"/>
        <v>4.522857142857143</v>
      </c>
      <c r="H35" s="76"/>
      <c r="N35" s="670"/>
      <c r="O35" s="669"/>
      <c r="P35" s="673"/>
      <c r="Q35" s="673"/>
      <c r="R35" s="673"/>
      <c r="S35" s="89"/>
      <c r="T35" s="667"/>
      <c r="U35" s="667"/>
      <c r="V35" s="667"/>
      <c r="W35" s="667"/>
      <c r="X35" s="89"/>
      <c r="Y35" s="89"/>
      <c r="Z35" s="89"/>
      <c r="AA35" s="89"/>
      <c r="AB35" s="89"/>
      <c r="AC35" s="89"/>
    </row>
    <row r="36" spans="1:29" ht="13.5" thickBot="1">
      <c r="A36" s="41"/>
      <c r="C36" s="12">
        <v>4300</v>
      </c>
      <c r="D36" s="60" t="s">
        <v>14</v>
      </c>
      <c r="E36" s="43">
        <v>70000</v>
      </c>
      <c r="F36" s="43">
        <v>3166</v>
      </c>
      <c r="G36" s="554">
        <f t="shared" si="0"/>
        <v>4.522857142857143</v>
      </c>
      <c r="H36" s="120"/>
      <c r="N36" s="663"/>
      <c r="O36" s="668"/>
      <c r="P36" s="667"/>
      <c r="Q36" s="667"/>
      <c r="R36" s="667"/>
      <c r="S36" s="89"/>
      <c r="T36" s="667"/>
      <c r="U36" s="667"/>
      <c r="V36" s="667"/>
      <c r="W36" s="667"/>
      <c r="X36" s="89"/>
      <c r="Y36" s="89"/>
      <c r="Z36" s="89"/>
      <c r="AA36" s="89"/>
      <c r="AB36" s="89"/>
      <c r="AC36" s="89"/>
    </row>
    <row r="37" spans="1:29" ht="13.5" thickBot="1">
      <c r="A37" s="41"/>
      <c r="B37" s="44">
        <v>71013</v>
      </c>
      <c r="C37" s="39"/>
      <c r="D37" s="558" t="s">
        <v>33</v>
      </c>
      <c r="E37" s="36">
        <f>SUM(E38:E39)</f>
        <v>70000</v>
      </c>
      <c r="F37" s="36">
        <f>SUM(F38:F39)</f>
        <v>8293</v>
      </c>
      <c r="G37" s="572">
        <f t="shared" si="0"/>
        <v>11.847142857142858</v>
      </c>
      <c r="H37" s="76"/>
      <c r="N37" s="663"/>
      <c r="O37" s="668"/>
      <c r="P37" s="667"/>
      <c r="Q37" s="667"/>
      <c r="R37" s="667"/>
      <c r="S37" s="89"/>
      <c r="T37" s="667"/>
      <c r="U37" s="667"/>
      <c r="V37" s="667"/>
      <c r="W37" s="667"/>
      <c r="X37" s="89"/>
      <c r="Y37" s="89"/>
      <c r="Z37" s="89"/>
      <c r="AA37" s="89"/>
      <c r="AB37" s="89"/>
      <c r="AC37" s="89"/>
    </row>
    <row r="38" spans="1:29" ht="15">
      <c r="A38" s="41"/>
      <c r="C38" s="12">
        <v>4300</v>
      </c>
      <c r="D38" s="60" t="s">
        <v>14</v>
      </c>
      <c r="E38" s="43">
        <v>56000</v>
      </c>
      <c r="F38" s="75">
        <v>4639</v>
      </c>
      <c r="G38" s="573">
        <f t="shared" si="0"/>
        <v>8.283928571428572</v>
      </c>
      <c r="H38" s="9"/>
      <c r="N38" s="671"/>
      <c r="O38" s="671"/>
      <c r="P38" s="591"/>
      <c r="Q38" s="591"/>
      <c r="R38" s="591"/>
      <c r="S38" s="591"/>
      <c r="T38" s="591"/>
      <c r="U38" s="591"/>
      <c r="V38" s="591"/>
      <c r="W38" s="591"/>
      <c r="X38" s="564"/>
      <c r="Y38" s="564"/>
      <c r="Z38" s="564"/>
      <c r="AA38" s="564"/>
      <c r="AB38" s="564"/>
      <c r="AC38" s="564"/>
    </row>
    <row r="39" spans="1:15" ht="13.5" thickBot="1">
      <c r="A39" s="41"/>
      <c r="C39" s="20">
        <v>4430</v>
      </c>
      <c r="D39" s="1" t="s">
        <v>28</v>
      </c>
      <c r="E39" s="55">
        <v>14000</v>
      </c>
      <c r="F39" s="71">
        <v>3654</v>
      </c>
      <c r="G39" s="554">
        <f t="shared" si="0"/>
        <v>26.1</v>
      </c>
      <c r="H39" s="9"/>
      <c r="N39" s="9"/>
      <c r="O39" s="9"/>
    </row>
    <row r="40" spans="1:15" ht="27" customHeight="1" thickBot="1">
      <c r="A40" s="41"/>
      <c r="B40" s="565">
        <v>71035</v>
      </c>
      <c r="C40" s="105"/>
      <c r="D40" s="577" t="s">
        <v>34</v>
      </c>
      <c r="E40" s="578">
        <f>SUM(E41:E42)</f>
        <v>52000</v>
      </c>
      <c r="F40" s="578">
        <f>SUM(F41:F42)</f>
        <v>25261</v>
      </c>
      <c r="G40" s="579">
        <f t="shared" si="0"/>
        <v>48.57884615384616</v>
      </c>
      <c r="H40" s="555"/>
      <c r="N40" s="9"/>
      <c r="O40" s="9"/>
    </row>
    <row r="41" spans="1:29" ht="15.75" customHeight="1">
      <c r="A41" s="41"/>
      <c r="B41" s="40"/>
      <c r="C41" s="12">
        <v>2650</v>
      </c>
      <c r="D41" s="60" t="s">
        <v>20</v>
      </c>
      <c r="E41" s="43">
        <v>48875</v>
      </c>
      <c r="F41" s="75">
        <v>22136</v>
      </c>
      <c r="G41" s="573">
        <f t="shared" si="0"/>
        <v>45.29104859335039</v>
      </c>
      <c r="H41" s="120"/>
      <c r="N41" s="182"/>
      <c r="O41" s="182"/>
      <c r="P41" s="581"/>
      <c r="Q41" s="556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56"/>
    </row>
    <row r="42" spans="1:29" ht="16.5" thickBot="1">
      <c r="A42" s="41"/>
      <c r="C42" s="20">
        <v>4300</v>
      </c>
      <c r="D42" s="1" t="s">
        <v>14</v>
      </c>
      <c r="E42" s="55">
        <v>3125</v>
      </c>
      <c r="F42" s="71">
        <v>3125</v>
      </c>
      <c r="G42" s="572">
        <f t="shared" si="0"/>
        <v>100</v>
      </c>
      <c r="H42" s="9"/>
      <c r="N42" s="557"/>
      <c r="O42" s="557"/>
      <c r="P42" s="557"/>
      <c r="Q42" s="557"/>
      <c r="R42" s="557"/>
      <c r="S42" s="557"/>
      <c r="T42" s="557"/>
      <c r="U42" s="557"/>
      <c r="V42" s="557"/>
      <c r="W42" s="557"/>
      <c r="X42" s="557"/>
      <c r="Y42" s="557"/>
      <c r="Z42" s="557"/>
      <c r="AA42" s="557"/>
      <c r="AB42" s="557"/>
      <c r="AC42" s="557"/>
    </row>
    <row r="43" spans="1:29" ht="13.5" thickBot="1">
      <c r="A43" s="44">
        <v>750</v>
      </c>
      <c r="B43" s="53"/>
      <c r="C43" s="56"/>
      <c r="D43" s="53" t="s">
        <v>35</v>
      </c>
      <c r="E43" s="36">
        <f>SUM(E44,E51,E69)</f>
        <v>6652760</v>
      </c>
      <c r="F43" s="580">
        <f>SUM(F44,F51,F69)</f>
        <v>2850486.210000001</v>
      </c>
      <c r="G43" s="575">
        <f t="shared" si="0"/>
        <v>42.846671306345044</v>
      </c>
      <c r="H43" s="76"/>
      <c r="N43" s="663"/>
      <c r="O43" s="664"/>
      <c r="P43" s="667"/>
      <c r="Q43" s="667"/>
      <c r="R43" s="667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</row>
    <row r="44" spans="1:29" ht="13.5" thickBot="1">
      <c r="A44" s="41"/>
      <c r="B44" s="44">
        <v>75022</v>
      </c>
      <c r="C44" s="39"/>
      <c r="D44" s="558" t="s">
        <v>36</v>
      </c>
      <c r="E44" s="36">
        <f>SUM(E45:E50)</f>
        <v>319538</v>
      </c>
      <c r="F44" s="580">
        <f>SUM(F45:F50)</f>
        <v>135182</v>
      </c>
      <c r="G44" s="575">
        <f t="shared" si="0"/>
        <v>42.30545349848845</v>
      </c>
      <c r="H44" s="76"/>
      <c r="N44" s="663"/>
      <c r="O44" s="664"/>
      <c r="P44" s="667"/>
      <c r="Q44" s="667"/>
      <c r="R44" s="667"/>
      <c r="S44" s="667"/>
      <c r="T44" s="667"/>
      <c r="U44" s="667"/>
      <c r="V44" s="667"/>
      <c r="W44" s="667"/>
      <c r="X44" s="89"/>
      <c r="Y44" s="89"/>
      <c r="Z44" s="89"/>
      <c r="AA44" s="89"/>
      <c r="AB44" s="89"/>
      <c r="AC44" s="89"/>
    </row>
    <row r="45" spans="1:29" ht="12.75">
      <c r="A45" s="41"/>
      <c r="C45" s="20">
        <v>3030</v>
      </c>
      <c r="D45" s="1" t="s">
        <v>37</v>
      </c>
      <c r="E45" s="55">
        <v>300888</v>
      </c>
      <c r="F45" s="9">
        <v>126335</v>
      </c>
      <c r="G45" s="572">
        <f t="shared" si="0"/>
        <v>41.98738400999707</v>
      </c>
      <c r="H45" s="9"/>
      <c r="N45" s="663"/>
      <c r="O45" s="664"/>
      <c r="P45" s="667"/>
      <c r="Q45" s="667"/>
      <c r="R45" s="667"/>
      <c r="S45" s="667"/>
      <c r="T45" s="667"/>
      <c r="U45" s="667"/>
      <c r="V45" s="667"/>
      <c r="W45" s="667"/>
      <c r="X45" s="89"/>
      <c r="Y45" s="89"/>
      <c r="Z45" s="89"/>
      <c r="AA45" s="89"/>
      <c r="AB45" s="89"/>
      <c r="AC45" s="89"/>
    </row>
    <row r="46" spans="1:29" ht="12.75">
      <c r="A46" s="41"/>
      <c r="C46" s="20">
        <v>4210</v>
      </c>
      <c r="D46" s="1" t="s">
        <v>38</v>
      </c>
      <c r="E46" s="55">
        <v>7990</v>
      </c>
      <c r="F46" s="9">
        <v>2836</v>
      </c>
      <c r="G46" s="572">
        <f t="shared" si="0"/>
        <v>35.49436795994993</v>
      </c>
      <c r="H46" s="9"/>
      <c r="N46" s="663"/>
      <c r="O46" s="668"/>
      <c r="P46" s="667"/>
      <c r="Q46" s="667"/>
      <c r="R46" s="667"/>
      <c r="S46" s="667"/>
      <c r="T46" s="667"/>
      <c r="U46" s="667"/>
      <c r="V46" s="667"/>
      <c r="W46" s="667"/>
      <c r="X46" s="89"/>
      <c r="Y46" s="89"/>
      <c r="Z46" s="89"/>
      <c r="AA46" s="89"/>
      <c r="AB46" s="89"/>
      <c r="AC46" s="89"/>
    </row>
    <row r="47" spans="1:29" ht="12.75">
      <c r="A47" s="41"/>
      <c r="C47" s="20">
        <v>4300</v>
      </c>
      <c r="D47" s="1" t="s">
        <v>14</v>
      </c>
      <c r="E47" s="55">
        <v>8970</v>
      </c>
      <c r="F47" s="9">
        <v>6011</v>
      </c>
      <c r="G47" s="572">
        <f t="shared" si="0"/>
        <v>67.01226309921961</v>
      </c>
      <c r="H47" s="9"/>
      <c r="N47" s="663"/>
      <c r="O47" s="668"/>
      <c r="P47" s="667"/>
      <c r="Q47" s="667"/>
      <c r="R47" s="667"/>
      <c r="S47" s="667"/>
      <c r="T47" s="667"/>
      <c r="U47" s="667"/>
      <c r="V47" s="667"/>
      <c r="W47" s="667"/>
      <c r="X47" s="89"/>
      <c r="Y47" s="89"/>
      <c r="Z47" s="89"/>
      <c r="AA47" s="89"/>
      <c r="AB47" s="89"/>
      <c r="AC47" s="89"/>
    </row>
    <row r="48" spans="1:29" ht="12.75">
      <c r="A48" s="41"/>
      <c r="C48" s="20">
        <v>4410</v>
      </c>
      <c r="D48" s="1" t="s">
        <v>39</v>
      </c>
      <c r="E48" s="55">
        <v>90</v>
      </c>
      <c r="F48" s="9"/>
      <c r="G48" s="572">
        <f t="shared" si="0"/>
        <v>0</v>
      </c>
      <c r="H48" s="9"/>
      <c r="N48" s="663"/>
      <c r="O48" s="668"/>
      <c r="P48" s="667"/>
      <c r="Q48" s="667"/>
      <c r="R48" s="667"/>
      <c r="S48" s="667"/>
      <c r="T48" s="667"/>
      <c r="U48" s="667"/>
      <c r="V48" s="667"/>
      <c r="W48" s="667"/>
      <c r="X48" s="89"/>
      <c r="Y48" s="89"/>
      <c r="Z48" s="89"/>
      <c r="AA48" s="89"/>
      <c r="AB48" s="89"/>
      <c r="AC48" s="89"/>
    </row>
    <row r="49" spans="1:29" ht="12.75">
      <c r="A49" s="41"/>
      <c r="C49" s="20">
        <v>4420</v>
      </c>
      <c r="D49" s="1" t="s">
        <v>40</v>
      </c>
      <c r="E49" s="55">
        <v>1100</v>
      </c>
      <c r="F49" s="9"/>
      <c r="G49" s="572">
        <f t="shared" si="0"/>
        <v>0</v>
      </c>
      <c r="H49" s="9"/>
      <c r="N49" s="663"/>
      <c r="O49" s="668"/>
      <c r="P49" s="667"/>
      <c r="Q49" s="667"/>
      <c r="R49" s="667"/>
      <c r="S49" s="667"/>
      <c r="T49" s="667"/>
      <c r="U49" s="667"/>
      <c r="V49" s="667"/>
      <c r="W49" s="667"/>
      <c r="X49" s="89"/>
      <c r="Y49" s="89"/>
      <c r="Z49" s="89"/>
      <c r="AA49" s="89"/>
      <c r="AB49" s="89"/>
      <c r="AC49" s="89"/>
    </row>
    <row r="50" spans="1:29" ht="13.5" thickBot="1">
      <c r="A50" s="41"/>
      <c r="C50" s="20">
        <v>4430</v>
      </c>
      <c r="D50" s="1" t="s">
        <v>28</v>
      </c>
      <c r="E50" s="55">
        <v>500</v>
      </c>
      <c r="F50" s="9"/>
      <c r="G50" s="572">
        <f t="shared" si="0"/>
        <v>0</v>
      </c>
      <c r="H50" s="9"/>
      <c r="N50" s="663"/>
      <c r="O50" s="668"/>
      <c r="P50" s="667"/>
      <c r="Q50" s="667"/>
      <c r="R50" s="667"/>
      <c r="S50" s="667"/>
      <c r="T50" s="667"/>
      <c r="U50" s="667"/>
      <c r="V50" s="667"/>
      <c r="W50" s="667"/>
      <c r="X50" s="89"/>
      <c r="Y50" s="89"/>
      <c r="Z50" s="89"/>
      <c r="AA50" s="89"/>
      <c r="AB50" s="89"/>
      <c r="AC50" s="89"/>
    </row>
    <row r="51" spans="1:29" ht="13.5" thickBot="1">
      <c r="A51" s="41"/>
      <c r="B51" s="44">
        <v>75023</v>
      </c>
      <c r="C51" s="39"/>
      <c r="D51" s="558" t="s">
        <v>41</v>
      </c>
      <c r="E51" s="36">
        <f>SUM(E52:E68)</f>
        <v>6119922</v>
      </c>
      <c r="F51" s="580">
        <f>SUM(F52:F68)</f>
        <v>2577688.0100000007</v>
      </c>
      <c r="G51" s="575">
        <f t="shared" si="0"/>
        <v>42.11962194943008</v>
      </c>
      <c r="H51" s="76"/>
      <c r="N51" s="663"/>
      <c r="O51" s="668"/>
      <c r="P51" s="667"/>
      <c r="Q51" s="667"/>
      <c r="R51" s="667"/>
      <c r="S51" s="667"/>
      <c r="T51" s="667"/>
      <c r="U51" s="667"/>
      <c r="V51" s="667"/>
      <c r="W51" s="667"/>
      <c r="X51" s="89"/>
      <c r="Y51" s="89"/>
      <c r="Z51" s="89"/>
      <c r="AA51" s="89"/>
      <c r="AB51" s="89"/>
      <c r="AC51" s="89"/>
    </row>
    <row r="52" spans="1:29" ht="15">
      <c r="A52" s="41"/>
      <c r="C52" s="12">
        <v>3020</v>
      </c>
      <c r="D52" s="1" t="s">
        <v>42</v>
      </c>
      <c r="E52" s="43">
        <v>27500</v>
      </c>
      <c r="F52" s="43">
        <v>2955</v>
      </c>
      <c r="G52" s="573">
        <f t="shared" si="0"/>
        <v>10.745454545454546</v>
      </c>
      <c r="H52" s="9"/>
      <c r="N52" s="671"/>
      <c r="O52" s="671"/>
      <c r="P52" s="591"/>
      <c r="Q52" s="591"/>
      <c r="R52" s="591"/>
      <c r="S52" s="674"/>
      <c r="T52" s="674"/>
      <c r="U52" s="674"/>
      <c r="V52" s="674"/>
      <c r="W52" s="674"/>
      <c r="X52" s="564"/>
      <c r="Y52" s="564"/>
      <c r="Z52" s="564"/>
      <c r="AA52" s="564"/>
      <c r="AB52" s="564"/>
      <c r="AC52" s="564"/>
    </row>
    <row r="53" spans="1:15" ht="13.5" thickBot="1">
      <c r="A53" s="65"/>
      <c r="B53" s="62"/>
      <c r="C53" s="50">
        <v>4010</v>
      </c>
      <c r="D53" s="62" t="s">
        <v>43</v>
      </c>
      <c r="E53" s="737">
        <v>3502050</v>
      </c>
      <c r="F53" s="737">
        <v>1523928</v>
      </c>
      <c r="G53" s="554">
        <f t="shared" si="0"/>
        <v>43.51531245984495</v>
      </c>
      <c r="H53" s="64"/>
      <c r="N53" s="9"/>
      <c r="O53" s="9"/>
    </row>
    <row r="54" spans="1:15" ht="12.75">
      <c r="A54" s="10"/>
      <c r="B54" s="60"/>
      <c r="C54" s="12">
        <v>4040</v>
      </c>
      <c r="D54" s="60" t="s">
        <v>44</v>
      </c>
      <c r="E54" s="43">
        <v>296527</v>
      </c>
      <c r="F54" s="43">
        <v>251008</v>
      </c>
      <c r="G54" s="573">
        <f t="shared" si="0"/>
        <v>84.64928994661531</v>
      </c>
      <c r="H54" s="9"/>
      <c r="N54" s="9"/>
      <c r="O54" s="9"/>
    </row>
    <row r="55" spans="1:15" ht="12.75">
      <c r="A55" s="41"/>
      <c r="C55" s="20">
        <v>4110</v>
      </c>
      <c r="D55" s="1" t="s">
        <v>45</v>
      </c>
      <c r="E55" s="55">
        <v>563220</v>
      </c>
      <c r="F55" s="55">
        <v>268597.72</v>
      </c>
      <c r="G55" s="572">
        <f t="shared" si="0"/>
        <v>47.68966300912609</v>
      </c>
      <c r="H55" s="9"/>
      <c r="N55" s="9"/>
      <c r="O55" s="9"/>
    </row>
    <row r="56" spans="1:15" ht="12.75">
      <c r="A56" s="41"/>
      <c r="C56" s="20">
        <v>4120</v>
      </c>
      <c r="D56" s="1" t="s">
        <v>46</v>
      </c>
      <c r="E56" s="55">
        <v>77175</v>
      </c>
      <c r="F56" s="55">
        <v>36944.59</v>
      </c>
      <c r="G56" s="572">
        <f t="shared" si="0"/>
        <v>47.871188856494975</v>
      </c>
      <c r="H56" s="9"/>
      <c r="N56" s="9"/>
      <c r="O56" s="9"/>
    </row>
    <row r="57" spans="1:15" ht="12.75">
      <c r="A57" s="41"/>
      <c r="C57" s="20">
        <v>4210</v>
      </c>
      <c r="D57" s="1" t="s">
        <v>38</v>
      </c>
      <c r="E57" s="55">
        <v>275620</v>
      </c>
      <c r="F57" s="55">
        <v>158478.93</v>
      </c>
      <c r="G57" s="572">
        <f t="shared" si="0"/>
        <v>57.49906755678107</v>
      </c>
      <c r="H57" s="9"/>
      <c r="N57" s="9"/>
      <c r="O57" s="9"/>
    </row>
    <row r="58" spans="1:15" ht="12.75">
      <c r="A58" s="41"/>
      <c r="C58" s="20">
        <v>4260</v>
      </c>
      <c r="D58" s="1" t="s">
        <v>47</v>
      </c>
      <c r="E58" s="55">
        <v>154000</v>
      </c>
      <c r="F58" s="55">
        <v>69052.9</v>
      </c>
      <c r="G58" s="572">
        <f t="shared" si="0"/>
        <v>44.83954545454545</v>
      </c>
      <c r="H58" s="9"/>
      <c r="N58" s="9"/>
      <c r="O58" s="9"/>
    </row>
    <row r="59" spans="1:18" ht="12.75">
      <c r="A59" s="41"/>
      <c r="C59" s="20">
        <v>4270</v>
      </c>
      <c r="D59" s="1" t="s">
        <v>22</v>
      </c>
      <c r="E59" s="55">
        <v>36180</v>
      </c>
      <c r="F59" s="55">
        <v>17936.47</v>
      </c>
      <c r="G59" s="572">
        <f t="shared" si="0"/>
        <v>49.575649530127144</v>
      </c>
      <c r="H59" s="9"/>
      <c r="N59" s="182"/>
      <c r="O59" s="182"/>
      <c r="P59" s="581"/>
      <c r="Q59" s="581"/>
      <c r="R59" s="581"/>
    </row>
    <row r="60" spans="1:29" ht="15" customHeight="1">
      <c r="A60" s="41"/>
      <c r="C60" s="20">
        <v>4280</v>
      </c>
      <c r="D60" s="1" t="s">
        <v>48</v>
      </c>
      <c r="E60" s="55">
        <v>3500</v>
      </c>
      <c r="F60" s="55">
        <v>682</v>
      </c>
      <c r="G60" s="572">
        <f t="shared" si="0"/>
        <v>19.485714285714288</v>
      </c>
      <c r="H60" s="120"/>
      <c r="N60" s="182"/>
      <c r="O60" s="182"/>
      <c r="P60" s="581"/>
      <c r="Q60" s="556"/>
      <c r="R60" s="556"/>
      <c r="S60" s="556"/>
      <c r="T60" s="556"/>
      <c r="U60" s="556"/>
      <c r="V60" s="556"/>
      <c r="W60" s="556"/>
      <c r="X60" s="556"/>
      <c r="Y60" s="556"/>
      <c r="Z60" s="556"/>
      <c r="AA60" s="556"/>
      <c r="AB60" s="556"/>
      <c r="AC60" s="556"/>
    </row>
    <row r="61" spans="1:29" ht="15.75">
      <c r="A61" s="41"/>
      <c r="C61" s="20">
        <v>4300</v>
      </c>
      <c r="D61" s="1" t="s">
        <v>14</v>
      </c>
      <c r="E61" s="55">
        <v>486700</v>
      </c>
      <c r="F61" s="55">
        <v>155840.56</v>
      </c>
      <c r="G61" s="572">
        <f t="shared" si="0"/>
        <v>32.01983973700431</v>
      </c>
      <c r="H61" s="9"/>
      <c r="N61" s="557"/>
      <c r="O61" s="557"/>
      <c r="P61" s="557"/>
      <c r="Q61" s="557"/>
      <c r="R61" s="557"/>
      <c r="S61" s="557"/>
      <c r="T61" s="557"/>
      <c r="U61" s="557"/>
      <c r="V61" s="557"/>
      <c r="W61" s="557"/>
      <c r="X61" s="557"/>
      <c r="Y61" s="557"/>
      <c r="Z61" s="557"/>
      <c r="AA61" s="557"/>
      <c r="AB61" s="557"/>
      <c r="AC61" s="557"/>
    </row>
    <row r="62" spans="1:29" ht="12.75">
      <c r="A62" s="41"/>
      <c r="C62" s="20">
        <v>4410</v>
      </c>
      <c r="D62" s="1" t="s">
        <v>39</v>
      </c>
      <c r="E62" s="55">
        <v>26000</v>
      </c>
      <c r="F62" s="55">
        <v>7704.29</v>
      </c>
      <c r="G62" s="572">
        <f t="shared" si="0"/>
        <v>29.631884615384614</v>
      </c>
      <c r="H62" s="9"/>
      <c r="N62" s="663"/>
      <c r="O62" s="664"/>
      <c r="P62" s="667"/>
      <c r="Q62" s="667"/>
      <c r="R62" s="667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</row>
    <row r="63" spans="1:29" ht="13.5" customHeight="1">
      <c r="A63" s="41"/>
      <c r="C63" s="20">
        <v>4420</v>
      </c>
      <c r="D63" s="1" t="s">
        <v>40</v>
      </c>
      <c r="E63" s="55">
        <v>2000</v>
      </c>
      <c r="F63" s="55">
        <v>1976.6</v>
      </c>
      <c r="G63" s="572">
        <f t="shared" si="0"/>
        <v>98.83</v>
      </c>
      <c r="H63" s="9"/>
      <c r="N63" s="663"/>
      <c r="O63" s="664"/>
      <c r="P63" s="667"/>
      <c r="Q63" s="667"/>
      <c r="R63" s="667"/>
      <c r="S63" s="667"/>
      <c r="T63" s="667"/>
      <c r="U63" s="667"/>
      <c r="V63" s="667"/>
      <c r="W63" s="667"/>
      <c r="X63" s="89"/>
      <c r="Y63" s="89"/>
      <c r="Z63" s="89"/>
      <c r="AA63" s="89"/>
      <c r="AB63" s="89"/>
      <c r="AC63" s="89"/>
    </row>
    <row r="64" spans="1:29" ht="13.5" customHeight="1">
      <c r="A64" s="41"/>
      <c r="C64" s="20">
        <v>4430</v>
      </c>
      <c r="D64" s="1" t="s">
        <v>28</v>
      </c>
      <c r="E64" s="55">
        <v>45250</v>
      </c>
      <c r="F64" s="55">
        <v>24477.33</v>
      </c>
      <c r="G64" s="572">
        <f t="shared" si="0"/>
        <v>54.09354696132597</v>
      </c>
      <c r="H64" s="9"/>
      <c r="N64" s="663"/>
      <c r="O64" s="664"/>
      <c r="P64" s="667"/>
      <c r="Q64" s="667"/>
      <c r="R64" s="667"/>
      <c r="S64" s="667"/>
      <c r="T64" s="667"/>
      <c r="U64" s="667"/>
      <c r="V64" s="667"/>
      <c r="W64" s="667"/>
      <c r="X64" s="89"/>
      <c r="Y64" s="89"/>
      <c r="Z64" s="89"/>
      <c r="AA64" s="89"/>
      <c r="AB64" s="89"/>
      <c r="AC64" s="89"/>
    </row>
    <row r="65" spans="1:29" ht="15.75" customHeight="1">
      <c r="A65" s="41"/>
      <c r="C65" s="20">
        <v>4440</v>
      </c>
      <c r="D65" s="1" t="s">
        <v>49</v>
      </c>
      <c r="E65" s="55">
        <v>90000</v>
      </c>
      <c r="F65" s="55">
        <v>58105.62</v>
      </c>
      <c r="G65" s="572">
        <f t="shared" si="0"/>
        <v>64.5618</v>
      </c>
      <c r="H65" s="9"/>
      <c r="N65" s="663"/>
      <c r="O65" s="668"/>
      <c r="P65" s="667"/>
      <c r="Q65" s="667"/>
      <c r="R65" s="667"/>
      <c r="S65" s="667"/>
      <c r="T65" s="667"/>
      <c r="U65" s="667"/>
      <c r="V65" s="667"/>
      <c r="W65" s="667"/>
      <c r="X65" s="89"/>
      <c r="Y65" s="89"/>
      <c r="Z65" s="89"/>
      <c r="AA65" s="89"/>
      <c r="AB65" s="89"/>
      <c r="AC65" s="89"/>
    </row>
    <row r="66" spans="1:29" ht="15.75" customHeight="1">
      <c r="A66" s="41"/>
      <c r="C66" s="20">
        <v>6050</v>
      </c>
      <c r="D66" s="1" t="s">
        <v>68</v>
      </c>
      <c r="E66" s="55">
        <v>4200</v>
      </c>
      <c r="F66" s="55"/>
      <c r="G66" s="572"/>
      <c r="H66" s="9"/>
      <c r="N66" s="663"/>
      <c r="O66" s="668"/>
      <c r="P66" s="667"/>
      <c r="Q66" s="667"/>
      <c r="R66" s="667"/>
      <c r="S66" s="667"/>
      <c r="T66" s="667"/>
      <c r="U66" s="667"/>
      <c r="V66" s="667"/>
      <c r="W66" s="667"/>
      <c r="X66" s="89"/>
      <c r="Y66" s="89"/>
      <c r="Z66" s="89"/>
      <c r="AA66" s="89"/>
      <c r="AB66" s="89"/>
      <c r="AC66" s="89"/>
    </row>
    <row r="67" spans="1:29" ht="12.75">
      <c r="A67" s="41"/>
      <c r="C67" s="20">
        <v>6060</v>
      </c>
      <c r="D67" s="1" t="s">
        <v>30</v>
      </c>
      <c r="E67" s="55">
        <v>180000</v>
      </c>
      <c r="F67" s="55"/>
      <c r="G67" s="572">
        <f t="shared" si="0"/>
        <v>0</v>
      </c>
      <c r="H67" s="9"/>
      <c r="N67" s="663"/>
      <c r="O67" s="668"/>
      <c r="P67" s="667"/>
      <c r="Q67" s="667"/>
      <c r="R67" s="667"/>
      <c r="S67" s="667"/>
      <c r="T67" s="667"/>
      <c r="U67" s="667"/>
      <c r="V67" s="667"/>
      <c r="W67" s="667"/>
      <c r="X67" s="89"/>
      <c r="Y67" s="89"/>
      <c r="Z67" s="89"/>
      <c r="AA67" s="89"/>
      <c r="AB67" s="89"/>
      <c r="AC67" s="89"/>
    </row>
    <row r="68" spans="1:29" ht="39" thickBot="1">
      <c r="A68" s="41"/>
      <c r="C68" s="50">
        <v>6210</v>
      </c>
      <c r="D68" s="593" t="s">
        <v>25</v>
      </c>
      <c r="E68" s="52">
        <v>350000</v>
      </c>
      <c r="F68" s="52"/>
      <c r="G68" s="554">
        <f t="shared" si="0"/>
        <v>0</v>
      </c>
      <c r="H68" s="120"/>
      <c r="N68" s="663"/>
      <c r="O68" s="668"/>
      <c r="P68" s="667"/>
      <c r="Q68" s="667"/>
      <c r="R68" s="667"/>
      <c r="S68" s="667"/>
      <c r="T68" s="667"/>
      <c r="U68" s="667"/>
      <c r="V68" s="667"/>
      <c r="W68" s="667"/>
      <c r="X68" s="89"/>
      <c r="Y68" s="89"/>
      <c r="Z68" s="89"/>
      <c r="AA68" s="89"/>
      <c r="AB68" s="89"/>
      <c r="AC68" s="89"/>
    </row>
    <row r="69" spans="1:29" ht="13.5" thickBot="1">
      <c r="A69" s="41"/>
      <c r="B69" s="44">
        <v>75095</v>
      </c>
      <c r="C69" s="39"/>
      <c r="D69" s="738" t="s">
        <v>51</v>
      </c>
      <c r="E69" s="36">
        <f>SUM(E70:E73)</f>
        <v>213300</v>
      </c>
      <c r="F69" s="36">
        <f>SUM(F70:F73)</f>
        <v>137616.2</v>
      </c>
      <c r="G69" s="575">
        <f t="shared" si="0"/>
        <v>64.51767463666198</v>
      </c>
      <c r="H69" s="76"/>
      <c r="N69" s="663"/>
      <c r="O69" s="668"/>
      <c r="P69" s="667"/>
      <c r="Q69" s="667"/>
      <c r="R69" s="667"/>
      <c r="S69" s="667"/>
      <c r="T69" s="667"/>
      <c r="U69" s="667"/>
      <c r="V69" s="667"/>
      <c r="W69" s="667"/>
      <c r="X69" s="89"/>
      <c r="Y69" s="89"/>
      <c r="Z69" s="89"/>
      <c r="AA69" s="89"/>
      <c r="AB69" s="89"/>
      <c r="AC69" s="89"/>
    </row>
    <row r="70" spans="1:29" ht="12.75">
      <c r="A70" s="41"/>
      <c r="B70" s="40"/>
      <c r="C70" s="12">
        <v>3020</v>
      </c>
      <c r="D70" s="11" t="s">
        <v>42</v>
      </c>
      <c r="E70" s="43">
        <v>13000</v>
      </c>
      <c r="F70" s="75">
        <v>11900</v>
      </c>
      <c r="G70" s="573">
        <f t="shared" si="0"/>
        <v>91.53846153846153</v>
      </c>
      <c r="H70" s="120"/>
      <c r="N70" s="663"/>
      <c r="O70" s="668"/>
      <c r="P70" s="667"/>
      <c r="Q70" s="667"/>
      <c r="R70" s="667"/>
      <c r="S70" s="667"/>
      <c r="T70" s="667"/>
      <c r="U70" s="667"/>
      <c r="V70" s="667"/>
      <c r="W70" s="667"/>
      <c r="X70" s="89"/>
      <c r="Y70" s="89"/>
      <c r="Z70" s="89"/>
      <c r="AA70" s="89"/>
      <c r="AB70" s="89"/>
      <c r="AC70" s="89"/>
    </row>
    <row r="71" spans="1:29" ht="12.75">
      <c r="A71" s="41"/>
      <c r="B71" s="40"/>
      <c r="C71" s="20">
        <v>4210</v>
      </c>
      <c r="D71" s="70" t="s">
        <v>38</v>
      </c>
      <c r="E71" s="55">
        <v>30000</v>
      </c>
      <c r="F71" s="71">
        <v>17244.77</v>
      </c>
      <c r="G71" s="572">
        <f t="shared" si="0"/>
        <v>57.48256666666667</v>
      </c>
      <c r="H71" s="120"/>
      <c r="N71" s="663"/>
      <c r="O71" s="668"/>
      <c r="P71" s="667"/>
      <c r="Q71" s="667"/>
      <c r="R71" s="667"/>
      <c r="S71" s="667"/>
      <c r="T71" s="667"/>
      <c r="U71" s="667"/>
      <c r="V71" s="667"/>
      <c r="W71" s="667"/>
      <c r="X71" s="89"/>
      <c r="Y71" s="89"/>
      <c r="Z71" s="89"/>
      <c r="AA71" s="89"/>
      <c r="AB71" s="89"/>
      <c r="AC71" s="89"/>
    </row>
    <row r="72" spans="1:29" ht="15">
      <c r="A72" s="41"/>
      <c r="B72" s="40"/>
      <c r="C72" s="20">
        <v>4300</v>
      </c>
      <c r="D72" s="70" t="s">
        <v>14</v>
      </c>
      <c r="E72" s="55">
        <v>154100</v>
      </c>
      <c r="F72" s="71">
        <v>97214.51</v>
      </c>
      <c r="G72" s="572">
        <f t="shared" si="0"/>
        <v>63.08534068786502</v>
      </c>
      <c r="H72" s="120"/>
      <c r="N72" s="671"/>
      <c r="O72" s="671"/>
      <c r="P72" s="591"/>
      <c r="Q72" s="591"/>
      <c r="R72" s="591"/>
      <c r="S72" s="674"/>
      <c r="T72" s="674"/>
      <c r="U72" s="674"/>
      <c r="V72" s="674"/>
      <c r="W72" s="674"/>
      <c r="X72" s="564"/>
      <c r="Y72" s="564"/>
      <c r="Z72" s="564"/>
      <c r="AA72" s="564"/>
      <c r="AB72" s="564"/>
      <c r="AC72" s="564"/>
    </row>
    <row r="73" spans="1:15" ht="18.75" customHeight="1" thickBot="1">
      <c r="A73" s="65"/>
      <c r="B73" s="62"/>
      <c r="C73" s="50">
        <v>4430</v>
      </c>
      <c r="D73" s="72" t="s">
        <v>28</v>
      </c>
      <c r="E73" s="52">
        <v>16200</v>
      </c>
      <c r="F73" s="73">
        <v>11256.92</v>
      </c>
      <c r="G73" s="554">
        <f t="shared" si="0"/>
        <v>69.48716049382716</v>
      </c>
      <c r="H73" s="120"/>
      <c r="N73" s="9"/>
      <c r="O73" s="9"/>
    </row>
    <row r="74" spans="1:15" ht="16.5" customHeight="1" thickBot="1">
      <c r="A74" s="44">
        <v>754</v>
      </c>
      <c r="B74" s="53"/>
      <c r="C74" s="39"/>
      <c r="D74" s="48" t="s">
        <v>52</v>
      </c>
      <c r="E74" s="36">
        <f>SUM(E75,E77,E81)</f>
        <v>1029144</v>
      </c>
      <c r="F74" s="36">
        <f>SUM(F75,F77,F81)</f>
        <v>435017.87000000005</v>
      </c>
      <c r="G74" s="554">
        <f t="shared" si="0"/>
        <v>42.26987379803021</v>
      </c>
      <c r="H74" s="76"/>
      <c r="N74" s="9"/>
      <c r="O74" s="9"/>
    </row>
    <row r="75" spans="1:15" ht="16.5" customHeight="1" thickBot="1">
      <c r="A75" s="41"/>
      <c r="B75" s="44">
        <v>75412</v>
      </c>
      <c r="C75" s="39"/>
      <c r="D75" s="583" t="s">
        <v>53</v>
      </c>
      <c r="E75" s="36">
        <f>SUM(E76)</f>
        <v>53900</v>
      </c>
      <c r="F75" s="36">
        <f>SUM(F76)</f>
        <v>26950</v>
      </c>
      <c r="G75" s="554">
        <f t="shared" si="0"/>
        <v>50</v>
      </c>
      <c r="H75" s="76"/>
      <c r="N75" s="9"/>
      <c r="O75" s="9"/>
    </row>
    <row r="76" spans="1:15" ht="26.25" thickBot="1">
      <c r="A76" s="41"/>
      <c r="C76" s="12">
        <v>2630</v>
      </c>
      <c r="D76" s="79" t="s">
        <v>54</v>
      </c>
      <c r="E76" s="43">
        <v>53900</v>
      </c>
      <c r="F76" s="43">
        <v>26950</v>
      </c>
      <c r="G76" s="554">
        <f t="shared" si="0"/>
        <v>50</v>
      </c>
      <c r="H76" s="9"/>
      <c r="N76" s="9"/>
      <c r="O76" s="9"/>
    </row>
    <row r="77" spans="1:29" ht="31.5" customHeight="1" thickBot="1">
      <c r="A77" s="41"/>
      <c r="B77" s="565">
        <v>75414</v>
      </c>
      <c r="C77" s="39"/>
      <c r="D77" s="677" t="s">
        <v>55</v>
      </c>
      <c r="E77" s="568">
        <f>SUM(E78:E80)</f>
        <v>20000</v>
      </c>
      <c r="F77" s="568">
        <f>SUM(F78:F80)</f>
        <v>2737.79</v>
      </c>
      <c r="G77" s="579">
        <f t="shared" si="0"/>
        <v>13.68895</v>
      </c>
      <c r="H77" s="555"/>
      <c r="N77" s="182"/>
      <c r="O77" s="182"/>
      <c r="P77" s="581"/>
      <c r="Q77" s="556"/>
      <c r="R77" s="556"/>
      <c r="S77" s="556"/>
      <c r="T77" s="556"/>
      <c r="U77" s="556"/>
      <c r="V77" s="556"/>
      <c r="W77" s="556"/>
      <c r="X77" s="556"/>
      <c r="Y77" s="556"/>
      <c r="Z77" s="556"/>
      <c r="AA77" s="556"/>
      <c r="AB77" s="556"/>
      <c r="AC77" s="556"/>
    </row>
    <row r="78" spans="1:29" ht="15.75">
      <c r="A78" s="41"/>
      <c r="B78" s="40"/>
      <c r="C78" s="12">
        <v>4210</v>
      </c>
      <c r="D78" s="11" t="s">
        <v>38</v>
      </c>
      <c r="E78" s="43">
        <v>12000</v>
      </c>
      <c r="F78" s="75">
        <v>985.98</v>
      </c>
      <c r="G78" s="573">
        <f t="shared" si="0"/>
        <v>8.2165</v>
      </c>
      <c r="H78" s="9"/>
      <c r="N78" s="557"/>
      <c r="O78" s="557"/>
      <c r="P78" s="557"/>
      <c r="Q78" s="557"/>
      <c r="R78" s="557"/>
      <c r="S78" s="557"/>
      <c r="T78" s="557"/>
      <c r="U78" s="557"/>
      <c r="V78" s="557"/>
      <c r="W78" s="557"/>
      <c r="X78" s="557"/>
      <c r="Y78" s="557"/>
      <c r="Z78" s="557"/>
      <c r="AA78" s="557"/>
      <c r="AB78" s="557"/>
      <c r="AC78" s="557"/>
    </row>
    <row r="79" spans="1:29" ht="16.5" customHeight="1">
      <c r="A79" s="41"/>
      <c r="B79" s="40"/>
      <c r="C79" s="20">
        <v>4260</v>
      </c>
      <c r="D79" s="70" t="s">
        <v>47</v>
      </c>
      <c r="E79" s="55">
        <v>2500</v>
      </c>
      <c r="F79" s="71">
        <v>1166.81</v>
      </c>
      <c r="G79" s="572">
        <f aca="true" t="shared" si="1" ref="G79:G142">SUM(F79/E79)*100</f>
        <v>46.672399999999996</v>
      </c>
      <c r="H79" s="9"/>
      <c r="N79" s="675"/>
      <c r="O79" s="664"/>
      <c r="P79" s="667"/>
      <c r="Q79" s="667"/>
      <c r="R79" s="667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</row>
    <row r="80" spans="1:29" ht="15.75" customHeight="1" thickBot="1">
      <c r="A80" s="41"/>
      <c r="C80" s="20">
        <v>4300</v>
      </c>
      <c r="D80" s="70" t="s">
        <v>14</v>
      </c>
      <c r="E80" s="55">
        <v>5500</v>
      </c>
      <c r="F80" s="71">
        <v>585</v>
      </c>
      <c r="G80" s="554">
        <f t="shared" si="1"/>
        <v>10.636363636363637</v>
      </c>
      <c r="H80" s="9"/>
      <c r="N80" s="675"/>
      <c r="O80" s="664"/>
      <c r="P80" s="667"/>
      <c r="Q80" s="667"/>
      <c r="R80" s="667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</row>
    <row r="81" spans="1:29" ht="16.5" customHeight="1" thickBot="1">
      <c r="A81" s="41"/>
      <c r="B81" s="44">
        <v>75416</v>
      </c>
      <c r="C81" s="39"/>
      <c r="D81" s="583" t="s">
        <v>56</v>
      </c>
      <c r="E81" s="36">
        <f>SUM(E82:E94)</f>
        <v>955244</v>
      </c>
      <c r="F81" s="36">
        <f>SUM(F82:F94)</f>
        <v>405330.0800000001</v>
      </c>
      <c r="G81" s="572">
        <f t="shared" si="1"/>
        <v>42.43209902391432</v>
      </c>
      <c r="H81" s="76"/>
      <c r="N81" s="675"/>
      <c r="O81" s="666"/>
      <c r="P81" s="667"/>
      <c r="Q81" s="667"/>
      <c r="R81" s="667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</row>
    <row r="82" spans="1:29" ht="12.75">
      <c r="A82" s="41"/>
      <c r="C82" s="12">
        <v>3020</v>
      </c>
      <c r="D82" s="11" t="s">
        <v>42</v>
      </c>
      <c r="E82" s="43">
        <v>37900</v>
      </c>
      <c r="F82" s="75">
        <v>269</v>
      </c>
      <c r="G82" s="573">
        <f t="shared" si="1"/>
        <v>0.7097625329815304</v>
      </c>
      <c r="H82" s="9"/>
      <c r="N82" s="675"/>
      <c r="O82" s="669"/>
      <c r="P82" s="667"/>
      <c r="Q82" s="667"/>
      <c r="R82" s="667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</row>
    <row r="83" spans="1:29" ht="12.75">
      <c r="A83" s="41"/>
      <c r="C83" s="20">
        <v>4010</v>
      </c>
      <c r="D83" s="70" t="s">
        <v>43</v>
      </c>
      <c r="E83" s="55">
        <v>616582</v>
      </c>
      <c r="F83" s="71">
        <v>269187.33</v>
      </c>
      <c r="G83" s="572">
        <f t="shared" si="1"/>
        <v>43.657993583983966</v>
      </c>
      <c r="H83" s="9"/>
      <c r="N83" s="675"/>
      <c r="O83" s="668"/>
      <c r="P83" s="667"/>
      <c r="Q83" s="667"/>
      <c r="R83" s="667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</row>
    <row r="84" spans="1:29" ht="12.75">
      <c r="A84" s="41"/>
      <c r="C84" s="20">
        <v>4040</v>
      </c>
      <c r="D84" s="70" t="s">
        <v>44</v>
      </c>
      <c r="E84" s="55">
        <v>47418</v>
      </c>
      <c r="F84" s="71">
        <v>47417.97</v>
      </c>
      <c r="G84" s="572">
        <f t="shared" si="1"/>
        <v>99.99993673288625</v>
      </c>
      <c r="H84" s="9"/>
      <c r="N84" s="675"/>
      <c r="O84" s="668"/>
      <c r="P84" s="667"/>
      <c r="Q84" s="667"/>
      <c r="R84" s="667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</row>
    <row r="85" spans="1:29" ht="12.75">
      <c r="A85" s="41"/>
      <c r="C85" s="20">
        <v>4110</v>
      </c>
      <c r="D85" s="70" t="s">
        <v>45</v>
      </c>
      <c r="E85" s="55">
        <v>120333</v>
      </c>
      <c r="F85" s="71">
        <v>48206.3</v>
      </c>
      <c r="G85" s="572">
        <f t="shared" si="1"/>
        <v>40.06074809071494</v>
      </c>
      <c r="H85" s="120"/>
      <c r="N85" s="670"/>
      <c r="O85" s="669"/>
      <c r="P85" s="667"/>
      <c r="Q85" s="667"/>
      <c r="R85" s="667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</row>
    <row r="86" spans="1:29" ht="12.75">
      <c r="A86" s="41"/>
      <c r="C86" s="20">
        <v>4120</v>
      </c>
      <c r="D86" s="70" t="s">
        <v>46</v>
      </c>
      <c r="E86" s="55">
        <v>18319</v>
      </c>
      <c r="F86" s="71">
        <v>6762.89</v>
      </c>
      <c r="G86" s="572">
        <f t="shared" si="1"/>
        <v>36.917353567334466</v>
      </c>
      <c r="H86" s="9"/>
      <c r="N86" s="670"/>
      <c r="O86" s="669"/>
      <c r="P86" s="673"/>
      <c r="Q86" s="673"/>
      <c r="R86" s="673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</row>
    <row r="87" spans="1:29" ht="12.75">
      <c r="A87" s="41"/>
      <c r="C87" s="20">
        <v>4210</v>
      </c>
      <c r="D87" s="70" t="s">
        <v>38</v>
      </c>
      <c r="E87" s="55">
        <v>41170</v>
      </c>
      <c r="F87" s="71">
        <v>16107.78</v>
      </c>
      <c r="G87" s="572">
        <f t="shared" si="1"/>
        <v>39.12504250667963</v>
      </c>
      <c r="H87" s="9"/>
      <c r="N87" s="675"/>
      <c r="O87" s="668"/>
      <c r="P87" s="667"/>
      <c r="Q87" s="667"/>
      <c r="R87" s="667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</row>
    <row r="88" spans="1:29" ht="15">
      <c r="A88" s="41"/>
      <c r="C88" s="20">
        <v>4270</v>
      </c>
      <c r="D88" s="70" t="s">
        <v>22</v>
      </c>
      <c r="E88" s="55">
        <v>8750</v>
      </c>
      <c r="F88" s="71">
        <v>4250.33</v>
      </c>
      <c r="G88" s="572">
        <f t="shared" si="1"/>
        <v>48.5752</v>
      </c>
      <c r="H88" s="9"/>
      <c r="N88" s="671"/>
      <c r="O88" s="671"/>
      <c r="P88" s="591"/>
      <c r="Q88" s="591"/>
      <c r="R88" s="591"/>
      <c r="S88" s="564"/>
      <c r="T88" s="564"/>
      <c r="U88" s="564"/>
      <c r="V88" s="564"/>
      <c r="W88" s="564"/>
      <c r="X88" s="564"/>
      <c r="Y88" s="564"/>
      <c r="Z88" s="564"/>
      <c r="AA88" s="564"/>
      <c r="AB88" s="564"/>
      <c r="AC88" s="564"/>
    </row>
    <row r="89" spans="1:15" ht="12.75">
      <c r="A89" s="41"/>
      <c r="C89" s="20">
        <v>4280</v>
      </c>
      <c r="D89" s="70" t="s">
        <v>48</v>
      </c>
      <c r="E89" s="55">
        <v>500</v>
      </c>
      <c r="F89" s="71">
        <v>229.8</v>
      </c>
      <c r="G89" s="572">
        <f t="shared" si="1"/>
        <v>45.96</v>
      </c>
      <c r="H89" s="9"/>
      <c r="N89" s="9"/>
      <c r="O89" s="9"/>
    </row>
    <row r="90" spans="1:15" ht="12.75">
      <c r="A90" s="41"/>
      <c r="C90" s="20">
        <v>4300</v>
      </c>
      <c r="D90" s="70" t="s">
        <v>14</v>
      </c>
      <c r="E90" s="55">
        <v>19900</v>
      </c>
      <c r="F90" s="71">
        <v>2058.88</v>
      </c>
      <c r="G90" s="572">
        <f t="shared" si="1"/>
        <v>10.346130653266332</v>
      </c>
      <c r="H90" s="9"/>
      <c r="N90" s="9"/>
      <c r="O90" s="9"/>
    </row>
    <row r="91" spans="1:29" ht="15" customHeight="1">
      <c r="A91" s="41"/>
      <c r="C91" s="20">
        <v>4410</v>
      </c>
      <c r="D91" s="70" t="s">
        <v>39</v>
      </c>
      <c r="E91" s="55">
        <v>1420</v>
      </c>
      <c r="F91" s="71">
        <v>65.8</v>
      </c>
      <c r="G91" s="572">
        <f t="shared" si="1"/>
        <v>4.633802816901408</v>
      </c>
      <c r="H91" s="120"/>
      <c r="N91" s="182"/>
      <c r="O91" s="182"/>
      <c r="P91" s="581"/>
      <c r="Q91" s="556"/>
      <c r="R91" s="556"/>
      <c r="S91" s="556"/>
      <c r="T91" s="556"/>
      <c r="U91" s="556"/>
      <c r="V91" s="556"/>
      <c r="W91" s="556"/>
      <c r="X91" s="556"/>
      <c r="Y91" s="556"/>
      <c r="Z91" s="556"/>
      <c r="AA91" s="556"/>
      <c r="AB91" s="556"/>
      <c r="AC91" s="556"/>
    </row>
    <row r="92" spans="1:29" ht="15.75">
      <c r="A92" s="41"/>
      <c r="C92" s="20">
        <v>4430</v>
      </c>
      <c r="D92" s="70" t="s">
        <v>28</v>
      </c>
      <c r="E92" s="55">
        <v>8360</v>
      </c>
      <c r="F92" s="71">
        <v>167</v>
      </c>
      <c r="G92" s="572">
        <f t="shared" si="1"/>
        <v>1.9976076555023925</v>
      </c>
      <c r="H92" s="9"/>
      <c r="N92" s="557"/>
      <c r="O92" s="557"/>
      <c r="P92" s="557"/>
      <c r="Q92" s="557"/>
      <c r="R92" s="557"/>
      <c r="S92" s="557"/>
      <c r="T92" s="557"/>
      <c r="U92" s="557"/>
      <c r="V92" s="557"/>
      <c r="W92" s="557"/>
      <c r="X92" s="557"/>
      <c r="Y92" s="557"/>
      <c r="Z92" s="557"/>
      <c r="AA92" s="557"/>
      <c r="AB92" s="557"/>
      <c r="AC92" s="557"/>
    </row>
    <row r="93" spans="1:29" ht="12.75">
      <c r="A93" s="41"/>
      <c r="C93" s="20">
        <v>4440</v>
      </c>
      <c r="D93" s="70" t="s">
        <v>49</v>
      </c>
      <c r="E93" s="55">
        <v>25692</v>
      </c>
      <c r="F93" s="71">
        <v>10607</v>
      </c>
      <c r="G93" s="572">
        <f t="shared" si="1"/>
        <v>41.285224972754165</v>
      </c>
      <c r="H93" s="9"/>
      <c r="N93" s="675"/>
      <c r="O93" s="664"/>
      <c r="P93" s="667"/>
      <c r="Q93" s="673"/>
      <c r="R93" s="673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</row>
    <row r="94" spans="1:29" ht="13.5" thickBot="1">
      <c r="A94" s="41"/>
      <c r="C94" s="20">
        <v>6060</v>
      </c>
      <c r="D94" s="70" t="s">
        <v>30</v>
      </c>
      <c r="E94" s="55">
        <v>8900</v>
      </c>
      <c r="F94" s="71"/>
      <c r="G94" s="554">
        <f t="shared" si="1"/>
        <v>0</v>
      </c>
      <c r="H94" s="9"/>
      <c r="N94" s="675"/>
      <c r="O94" s="664"/>
      <c r="P94" s="667"/>
      <c r="Q94" s="673"/>
      <c r="R94" s="673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</row>
    <row r="95" spans="1:29" ht="51.75" thickBot="1">
      <c r="A95" s="44">
        <v>756</v>
      </c>
      <c r="B95" s="584"/>
      <c r="C95" s="80"/>
      <c r="D95" s="585" t="s">
        <v>325</v>
      </c>
      <c r="E95" s="36">
        <f>SUM(E96)</f>
        <v>22200</v>
      </c>
      <c r="F95" s="36">
        <f>SUM(F96)</f>
        <v>9493</v>
      </c>
      <c r="G95" s="575">
        <f t="shared" si="1"/>
        <v>42.76126126126126</v>
      </c>
      <c r="H95" s="555"/>
      <c r="N95" s="675"/>
      <c r="O95" s="664"/>
      <c r="P95" s="667"/>
      <c r="Q95" s="673"/>
      <c r="R95" s="673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</row>
    <row r="96" spans="1:29" ht="24.75" thickBot="1">
      <c r="A96" s="41"/>
      <c r="B96" s="48">
        <v>75647</v>
      </c>
      <c r="C96" s="39"/>
      <c r="D96" s="586" t="s">
        <v>326</v>
      </c>
      <c r="E96" s="36">
        <f>SUM(E97)</f>
        <v>22200</v>
      </c>
      <c r="F96" s="36">
        <f>SUM(F97)</f>
        <v>9493</v>
      </c>
      <c r="G96" s="554">
        <f t="shared" si="1"/>
        <v>42.76126126126126</v>
      </c>
      <c r="H96" s="555"/>
      <c r="N96" s="675"/>
      <c r="O96" s="668"/>
      <c r="P96" s="667"/>
      <c r="Q96" s="673"/>
      <c r="R96" s="673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</row>
    <row r="97" spans="1:29" ht="18.75" customHeight="1" thickBot="1">
      <c r="A97" s="41"/>
      <c r="C97" s="20">
        <v>4300</v>
      </c>
      <c r="D97" s="70" t="s">
        <v>14</v>
      </c>
      <c r="E97" s="55">
        <v>22200</v>
      </c>
      <c r="F97" s="55">
        <v>9493</v>
      </c>
      <c r="G97" s="554">
        <f t="shared" si="1"/>
        <v>42.76126126126126</v>
      </c>
      <c r="H97" s="9"/>
      <c r="N97" s="675"/>
      <c r="O97" s="668"/>
      <c r="P97" s="667"/>
      <c r="Q97" s="673"/>
      <c r="R97" s="673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</row>
    <row r="98" spans="1:29" ht="19.5" customHeight="1" thickBot="1">
      <c r="A98" s="44">
        <v>757</v>
      </c>
      <c r="B98" s="53"/>
      <c r="C98" s="39"/>
      <c r="D98" s="48" t="s">
        <v>57</v>
      </c>
      <c r="E98" s="36">
        <f>SUM(E99,E101)</f>
        <v>399009</v>
      </c>
      <c r="F98" s="36">
        <f>SUM(F99,F101)</f>
        <v>74830.26</v>
      </c>
      <c r="G98" s="575">
        <f t="shared" si="1"/>
        <v>18.754028104629217</v>
      </c>
      <c r="H98" s="76"/>
      <c r="N98" s="675"/>
      <c r="O98" s="668"/>
      <c r="P98" s="667"/>
      <c r="Q98" s="673"/>
      <c r="R98" s="673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</row>
    <row r="99" spans="1:29" ht="24.75" thickBot="1">
      <c r="A99" s="68"/>
      <c r="B99" s="44">
        <v>75702</v>
      </c>
      <c r="C99" s="12"/>
      <c r="D99" s="587" t="s">
        <v>58</v>
      </c>
      <c r="E99" s="33">
        <f>SUM(E100:E100)</f>
        <v>291325</v>
      </c>
      <c r="F99" s="33">
        <f>SUM(F100:F100)</f>
        <v>74830.26</v>
      </c>
      <c r="G99" s="554">
        <f t="shared" si="1"/>
        <v>25.686178666437826</v>
      </c>
      <c r="H99" s="76"/>
      <c r="N99" s="675"/>
      <c r="O99" s="668"/>
      <c r="P99" s="667"/>
      <c r="Q99" s="673"/>
      <c r="R99" s="673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</row>
    <row r="100" spans="1:29" ht="26.25" thickBot="1">
      <c r="A100" s="68"/>
      <c r="B100" s="40"/>
      <c r="C100" s="588">
        <v>8070</v>
      </c>
      <c r="D100" s="589" t="s">
        <v>59</v>
      </c>
      <c r="E100" s="54">
        <v>291325</v>
      </c>
      <c r="F100" s="54">
        <v>74830.26</v>
      </c>
      <c r="G100" s="554">
        <f t="shared" si="1"/>
        <v>25.686178666437826</v>
      </c>
      <c r="H100" s="9"/>
      <c r="N100" s="670"/>
      <c r="O100" s="669"/>
      <c r="P100" s="673"/>
      <c r="Q100" s="673"/>
      <c r="R100" s="673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</row>
    <row r="101" spans="1:29" ht="39" thickBot="1">
      <c r="A101" s="569"/>
      <c r="B101" s="590">
        <v>75704</v>
      </c>
      <c r="C101" s="80"/>
      <c r="D101" s="585" t="s">
        <v>60</v>
      </c>
      <c r="E101" s="36">
        <f>SUM(E102)</f>
        <v>107684</v>
      </c>
      <c r="F101" s="36">
        <f>SUM(F102)</f>
        <v>0</v>
      </c>
      <c r="G101" s="554">
        <f t="shared" si="1"/>
        <v>0</v>
      </c>
      <c r="H101" s="76"/>
      <c r="N101" s="675"/>
      <c r="O101" s="668"/>
      <c r="P101" s="667"/>
      <c r="Q101" s="673"/>
      <c r="R101" s="673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</row>
    <row r="102" spans="1:29" ht="29.25" customHeight="1" thickBot="1">
      <c r="A102" s="58"/>
      <c r="B102" s="59"/>
      <c r="C102" s="12">
        <v>8020</v>
      </c>
      <c r="D102" s="79" t="s">
        <v>61</v>
      </c>
      <c r="E102" s="43">
        <v>107684</v>
      </c>
      <c r="F102" s="43"/>
      <c r="G102" s="575">
        <f t="shared" si="1"/>
        <v>0</v>
      </c>
      <c r="H102" s="120"/>
      <c r="N102" s="671"/>
      <c r="O102" s="671"/>
      <c r="P102" s="591"/>
      <c r="Q102" s="591"/>
      <c r="R102" s="591"/>
      <c r="S102" s="591"/>
      <c r="T102" s="591"/>
      <c r="U102" s="591"/>
      <c r="V102" s="591"/>
      <c r="W102" s="591"/>
      <c r="X102" s="564"/>
      <c r="Y102" s="564"/>
      <c r="Z102" s="564"/>
      <c r="AA102" s="564"/>
      <c r="AB102" s="564"/>
      <c r="AC102" s="564"/>
    </row>
    <row r="103" spans="1:15" ht="17.25" customHeight="1" thickBot="1">
      <c r="A103" s="44">
        <v>758</v>
      </c>
      <c r="B103" s="53"/>
      <c r="C103" s="39"/>
      <c r="D103" s="585" t="s">
        <v>62</v>
      </c>
      <c r="E103" s="36">
        <f>SUM(E104)</f>
        <v>118900</v>
      </c>
      <c r="F103" s="36">
        <f>SUM(F104)</f>
        <v>0</v>
      </c>
      <c r="G103" s="554">
        <f t="shared" si="1"/>
        <v>0</v>
      </c>
      <c r="H103" s="76"/>
      <c r="N103" s="9"/>
      <c r="O103" s="9"/>
    </row>
    <row r="104" spans="1:29" ht="17.25" customHeight="1" thickBot="1">
      <c r="A104" s="41"/>
      <c r="B104" s="44">
        <v>75818</v>
      </c>
      <c r="C104" s="39"/>
      <c r="D104" s="583" t="s">
        <v>63</v>
      </c>
      <c r="E104" s="36">
        <f>SUM(E105)</f>
        <v>118900</v>
      </c>
      <c r="F104" s="36">
        <f>SUM(F105)</f>
        <v>0</v>
      </c>
      <c r="G104" s="554">
        <f t="shared" si="1"/>
        <v>0</v>
      </c>
      <c r="H104" s="76"/>
      <c r="N104" s="671"/>
      <c r="O104" s="676"/>
      <c r="P104" s="591"/>
      <c r="Q104" s="591"/>
      <c r="R104" s="591"/>
      <c r="S104" s="591"/>
      <c r="T104" s="591"/>
      <c r="U104" s="591"/>
      <c r="V104" s="591"/>
      <c r="W104" s="591"/>
      <c r="X104" s="591"/>
      <c r="Y104" s="591"/>
      <c r="Z104" s="591"/>
      <c r="AA104" s="591"/>
      <c r="AB104" s="591"/>
      <c r="AC104" s="591"/>
    </row>
    <row r="105" spans="1:8" ht="13.5" thickBot="1">
      <c r="A105" s="41"/>
      <c r="C105" s="12">
        <v>4810</v>
      </c>
      <c r="D105" s="11" t="s">
        <v>64</v>
      </c>
      <c r="E105" s="43">
        <v>118900</v>
      </c>
      <c r="F105" s="43"/>
      <c r="G105" s="554">
        <f t="shared" si="1"/>
        <v>0</v>
      </c>
      <c r="H105" s="9"/>
    </row>
    <row r="106" spans="1:27" ht="18.75" customHeight="1" thickBot="1">
      <c r="A106" s="44">
        <v>801</v>
      </c>
      <c r="B106" s="53"/>
      <c r="C106" s="39"/>
      <c r="D106" s="48" t="s">
        <v>65</v>
      </c>
      <c r="E106" s="36">
        <f>SUM(E107,E141,E124,E157,E159,E164)</f>
        <v>19182947</v>
      </c>
      <c r="F106" s="36">
        <f>SUM(F107,F141,F124,F157,F159,F164)</f>
        <v>8518109.56</v>
      </c>
      <c r="G106" s="575">
        <f t="shared" si="1"/>
        <v>44.40459310031979</v>
      </c>
      <c r="H106" s="76"/>
      <c r="Q106" s="286"/>
      <c r="AA106" s="286"/>
    </row>
    <row r="107" spans="1:18" ht="14.25" customHeight="1" thickBot="1">
      <c r="A107" s="727"/>
      <c r="B107" s="565">
        <v>80101</v>
      </c>
      <c r="C107" s="39"/>
      <c r="D107" s="558" t="s">
        <v>66</v>
      </c>
      <c r="E107" s="36">
        <f>SUM(E108:E123)</f>
        <v>7200456</v>
      </c>
      <c r="F107" s="580">
        <f>SUM(F108:F123)</f>
        <v>3551946.63</v>
      </c>
      <c r="G107" s="575">
        <f t="shared" si="1"/>
        <v>49.329467883700694</v>
      </c>
      <c r="H107" s="555"/>
      <c r="P107" s="592"/>
      <c r="Q107" s="592"/>
      <c r="R107" s="592"/>
    </row>
    <row r="108" spans="1:17" ht="25.5">
      <c r="A108" s="10"/>
      <c r="B108" s="59"/>
      <c r="C108" s="12">
        <v>2650</v>
      </c>
      <c r="D108" s="562" t="s">
        <v>67</v>
      </c>
      <c r="E108" s="43">
        <v>100000</v>
      </c>
      <c r="F108" s="61">
        <v>32360.49</v>
      </c>
      <c r="G108" s="573">
        <f t="shared" si="1"/>
        <v>32.360490000000006</v>
      </c>
      <c r="H108" s="9"/>
      <c r="O108" s="5"/>
      <c r="P108" s="286"/>
      <c r="Q108" s="286"/>
    </row>
    <row r="109" spans="1:17" ht="15">
      <c r="A109" s="41"/>
      <c r="C109" s="20">
        <v>3020</v>
      </c>
      <c r="D109" s="1" t="s">
        <v>42</v>
      </c>
      <c r="E109" s="55">
        <v>71168</v>
      </c>
      <c r="F109" s="9">
        <v>8618</v>
      </c>
      <c r="G109" s="572">
        <f t="shared" si="1"/>
        <v>12.109375</v>
      </c>
      <c r="H109" s="9"/>
      <c r="O109" s="5"/>
      <c r="P109" s="286"/>
      <c r="Q109" s="286"/>
    </row>
    <row r="110" spans="1:17" ht="15">
      <c r="A110" s="41"/>
      <c r="C110" s="20">
        <v>4010</v>
      </c>
      <c r="D110" s="1" t="s">
        <v>43</v>
      </c>
      <c r="E110" s="55">
        <v>4167488</v>
      </c>
      <c r="F110" s="9">
        <v>2086165.42</v>
      </c>
      <c r="G110" s="572">
        <f t="shared" si="1"/>
        <v>50.0581026268102</v>
      </c>
      <c r="H110" s="9"/>
      <c r="O110" s="5"/>
      <c r="P110" s="286"/>
      <c r="Q110" s="286"/>
    </row>
    <row r="111" spans="1:17" ht="15">
      <c r="A111" s="41"/>
      <c r="C111" s="20">
        <v>4040</v>
      </c>
      <c r="D111" s="1" t="s">
        <v>44</v>
      </c>
      <c r="E111" s="55">
        <v>361589</v>
      </c>
      <c r="F111" s="9">
        <v>345420</v>
      </c>
      <c r="G111" s="572">
        <f t="shared" si="1"/>
        <v>95.52834848405234</v>
      </c>
      <c r="H111" s="9"/>
      <c r="O111" s="5"/>
      <c r="P111" s="286"/>
      <c r="Q111" s="286"/>
    </row>
    <row r="112" spans="1:17" ht="12.75">
      <c r="A112" s="41"/>
      <c r="C112" s="20">
        <v>4110</v>
      </c>
      <c r="D112" s="1" t="s">
        <v>45</v>
      </c>
      <c r="E112" s="55">
        <v>781384</v>
      </c>
      <c r="F112" s="9">
        <v>425178.2</v>
      </c>
      <c r="G112" s="572">
        <f t="shared" si="1"/>
        <v>54.41347660049348</v>
      </c>
      <c r="H112" s="9"/>
      <c r="P112" s="286"/>
      <c r="Q112" s="286"/>
    </row>
    <row r="113" spans="1:8" ht="12.75">
      <c r="A113" s="41"/>
      <c r="C113" s="20">
        <v>4120</v>
      </c>
      <c r="D113" s="1" t="s">
        <v>46</v>
      </c>
      <c r="E113" s="55">
        <v>107294</v>
      </c>
      <c r="F113" s="9">
        <v>57821.38</v>
      </c>
      <c r="G113" s="572">
        <f t="shared" si="1"/>
        <v>53.890599660745245</v>
      </c>
      <c r="H113" s="9"/>
    </row>
    <row r="114" spans="1:8" ht="12.75">
      <c r="A114" s="41"/>
      <c r="C114" s="20">
        <v>4140</v>
      </c>
      <c r="D114" s="1" t="s">
        <v>327</v>
      </c>
      <c r="E114" s="55">
        <v>14550</v>
      </c>
      <c r="F114" s="9"/>
      <c r="G114" s="572">
        <f t="shared" si="1"/>
        <v>0</v>
      </c>
      <c r="H114" s="9"/>
    </row>
    <row r="115" spans="1:8" ht="12.75">
      <c r="A115" s="41"/>
      <c r="C115" s="20">
        <v>4210</v>
      </c>
      <c r="D115" s="1" t="s">
        <v>38</v>
      </c>
      <c r="E115" s="55">
        <v>94790</v>
      </c>
      <c r="F115" s="9">
        <v>47821.38</v>
      </c>
      <c r="G115" s="572">
        <f t="shared" si="1"/>
        <v>50.44981538136935</v>
      </c>
      <c r="H115" s="9"/>
    </row>
    <row r="116" spans="1:8" ht="12.75">
      <c r="A116" s="41"/>
      <c r="C116" s="20">
        <v>4260</v>
      </c>
      <c r="D116" s="1" t="s">
        <v>47</v>
      </c>
      <c r="E116" s="55">
        <v>447500</v>
      </c>
      <c r="F116" s="9">
        <v>198159.51</v>
      </c>
      <c r="G116" s="572">
        <f t="shared" si="1"/>
        <v>44.28145474860335</v>
      </c>
      <c r="H116" s="9"/>
    </row>
    <row r="117" spans="1:8" ht="12.75">
      <c r="A117" s="41"/>
      <c r="C117" s="20">
        <v>4270</v>
      </c>
      <c r="D117" s="1" t="s">
        <v>22</v>
      </c>
      <c r="E117" s="55">
        <v>7470</v>
      </c>
      <c r="F117" s="9">
        <v>3301.73</v>
      </c>
      <c r="G117" s="572">
        <f t="shared" si="1"/>
        <v>44.199866131191435</v>
      </c>
      <c r="H117" s="9"/>
    </row>
    <row r="118" spans="1:8" ht="12.75">
      <c r="A118" s="41"/>
      <c r="C118" s="20">
        <v>4280</v>
      </c>
      <c r="D118" s="1" t="s">
        <v>48</v>
      </c>
      <c r="E118" s="55">
        <v>8805</v>
      </c>
      <c r="F118" s="9">
        <v>1992</v>
      </c>
      <c r="G118" s="572">
        <f t="shared" si="1"/>
        <v>22.62350936967632</v>
      </c>
      <c r="H118" s="9"/>
    </row>
    <row r="119" spans="1:8" ht="12.75">
      <c r="A119" s="41"/>
      <c r="C119" s="20">
        <v>4300</v>
      </c>
      <c r="D119" s="1" t="s">
        <v>14</v>
      </c>
      <c r="E119" s="55">
        <v>89405</v>
      </c>
      <c r="F119" s="9">
        <v>52560.87</v>
      </c>
      <c r="G119" s="572">
        <f t="shared" si="1"/>
        <v>58.78963145237962</v>
      </c>
      <c r="H119" s="9"/>
    </row>
    <row r="120" spans="1:8" ht="12.75">
      <c r="A120" s="41"/>
      <c r="C120" s="20">
        <v>4410</v>
      </c>
      <c r="D120" s="1" t="s">
        <v>39</v>
      </c>
      <c r="E120" s="55">
        <v>900</v>
      </c>
      <c r="F120" s="9">
        <v>231.65</v>
      </c>
      <c r="G120" s="572">
        <f t="shared" si="1"/>
        <v>25.738888888888887</v>
      </c>
      <c r="H120" s="9"/>
    </row>
    <row r="121" spans="1:8" ht="12.75">
      <c r="A121" s="41"/>
      <c r="C121" s="20">
        <v>4440</v>
      </c>
      <c r="D121" s="1" t="s">
        <v>49</v>
      </c>
      <c r="E121" s="55">
        <v>340913</v>
      </c>
      <c r="F121" s="9">
        <v>258156</v>
      </c>
      <c r="G121" s="572">
        <f t="shared" si="1"/>
        <v>75.72489168790865</v>
      </c>
      <c r="H121" s="9"/>
    </row>
    <row r="122" spans="1:8" ht="12.75">
      <c r="A122" s="41"/>
      <c r="C122" s="20">
        <v>6050</v>
      </c>
      <c r="D122" s="1" t="s">
        <v>68</v>
      </c>
      <c r="E122" s="55">
        <v>7200</v>
      </c>
      <c r="F122" s="9">
        <v>0</v>
      </c>
      <c r="G122" s="572">
        <v>0</v>
      </c>
      <c r="H122" s="9"/>
    </row>
    <row r="123" spans="1:8" ht="39" thickBot="1">
      <c r="A123" s="41"/>
      <c r="C123" s="20">
        <v>6210</v>
      </c>
      <c r="D123" s="593" t="s">
        <v>328</v>
      </c>
      <c r="E123" s="55">
        <v>600000</v>
      </c>
      <c r="F123" s="9">
        <v>34160</v>
      </c>
      <c r="G123" s="572">
        <f t="shared" si="1"/>
        <v>5.693333333333333</v>
      </c>
      <c r="H123" s="120"/>
    </row>
    <row r="124" spans="1:8" ht="13.5" thickBot="1">
      <c r="A124" s="41"/>
      <c r="B124" s="44">
        <v>80104</v>
      </c>
      <c r="C124" s="39"/>
      <c r="D124" s="558" t="s">
        <v>87</v>
      </c>
      <c r="E124" s="36">
        <f>SUM(E125:E140)</f>
        <v>5039455</v>
      </c>
      <c r="F124" s="580">
        <f>SUM(F125:F140)</f>
        <v>2520590.9</v>
      </c>
      <c r="G124" s="575">
        <f t="shared" si="1"/>
        <v>50.01713280503546</v>
      </c>
      <c r="H124" s="76"/>
    </row>
    <row r="125" spans="1:8" ht="25.5">
      <c r="A125" s="41"/>
      <c r="B125" s="40"/>
      <c r="C125" s="20">
        <v>2650</v>
      </c>
      <c r="D125" s="593" t="s">
        <v>67</v>
      </c>
      <c r="E125" s="55">
        <v>100000</v>
      </c>
      <c r="F125" s="9">
        <v>61088</v>
      </c>
      <c r="G125" s="572">
        <f t="shared" si="1"/>
        <v>61.088</v>
      </c>
      <c r="H125" s="9"/>
    </row>
    <row r="126" spans="1:8" ht="12.75">
      <c r="A126" s="41"/>
      <c r="C126" s="20">
        <v>3020</v>
      </c>
      <c r="D126" s="1" t="s">
        <v>42</v>
      </c>
      <c r="E126" s="55">
        <v>18907</v>
      </c>
      <c r="F126" s="9">
        <v>2156</v>
      </c>
      <c r="G126" s="572">
        <f t="shared" si="1"/>
        <v>11.403184005923732</v>
      </c>
      <c r="H126" s="9"/>
    </row>
    <row r="127" spans="1:8" ht="12.75">
      <c r="A127" s="41"/>
      <c r="C127" s="20">
        <v>4010</v>
      </c>
      <c r="D127" s="1" t="s">
        <v>43</v>
      </c>
      <c r="E127" s="55">
        <v>2422692</v>
      </c>
      <c r="F127" s="9">
        <v>1271617</v>
      </c>
      <c r="G127" s="572">
        <f t="shared" si="1"/>
        <v>52.48776980317762</v>
      </c>
      <c r="H127" s="9"/>
    </row>
    <row r="128" spans="1:8" ht="12.75">
      <c r="A128" s="41"/>
      <c r="C128" s="20">
        <v>4040</v>
      </c>
      <c r="D128" s="1" t="s">
        <v>44</v>
      </c>
      <c r="E128" s="55">
        <v>222543</v>
      </c>
      <c r="F128" s="9">
        <v>213317</v>
      </c>
      <c r="G128" s="572">
        <f t="shared" si="1"/>
        <v>95.85428434055441</v>
      </c>
      <c r="H128" s="9"/>
    </row>
    <row r="129" spans="1:8" ht="12.75">
      <c r="A129" s="41"/>
      <c r="C129" s="20">
        <v>4110</v>
      </c>
      <c r="D129" s="1" t="s">
        <v>45</v>
      </c>
      <c r="E129" s="55">
        <v>473100</v>
      </c>
      <c r="F129" s="9">
        <v>259669</v>
      </c>
      <c r="G129" s="572">
        <f t="shared" si="1"/>
        <v>54.88670471359121</v>
      </c>
      <c r="H129" s="9"/>
    </row>
    <row r="130" spans="1:8" ht="12.75">
      <c r="A130" s="41"/>
      <c r="C130" s="20">
        <v>4120</v>
      </c>
      <c r="D130" s="1" t="s">
        <v>46</v>
      </c>
      <c r="E130" s="55">
        <v>64370</v>
      </c>
      <c r="F130" s="9">
        <v>35195</v>
      </c>
      <c r="G130" s="572">
        <f t="shared" si="1"/>
        <v>54.67609134690073</v>
      </c>
      <c r="H130" s="9"/>
    </row>
    <row r="131" spans="1:8" ht="12.75">
      <c r="A131" s="41"/>
      <c r="C131" s="20">
        <v>4210</v>
      </c>
      <c r="D131" s="1" t="s">
        <v>38</v>
      </c>
      <c r="E131" s="55">
        <v>85995</v>
      </c>
      <c r="F131" s="9">
        <v>31180</v>
      </c>
      <c r="G131" s="572">
        <f t="shared" si="1"/>
        <v>36.25792197220768</v>
      </c>
      <c r="H131" s="9"/>
    </row>
    <row r="132" spans="1:8" ht="12.75">
      <c r="A132" s="41"/>
      <c r="C132" s="20">
        <v>4220</v>
      </c>
      <c r="D132" s="1" t="s">
        <v>75</v>
      </c>
      <c r="E132" s="55">
        <v>561706</v>
      </c>
      <c r="F132" s="9">
        <v>222184</v>
      </c>
      <c r="G132" s="572">
        <f t="shared" si="1"/>
        <v>39.55521215724952</v>
      </c>
      <c r="H132" s="9"/>
    </row>
    <row r="133" spans="1:8" ht="12.75">
      <c r="A133" s="41"/>
      <c r="C133" s="20">
        <v>4260</v>
      </c>
      <c r="D133" s="1" t="s">
        <v>47</v>
      </c>
      <c r="E133" s="55">
        <v>597300</v>
      </c>
      <c r="F133" s="9">
        <v>250159</v>
      </c>
      <c r="G133" s="572">
        <f t="shared" si="1"/>
        <v>41.881634019755566</v>
      </c>
      <c r="H133" s="9"/>
    </row>
    <row r="134" spans="1:8" ht="12.75">
      <c r="A134" s="41"/>
      <c r="C134" s="20">
        <v>4270</v>
      </c>
      <c r="D134" s="1" t="s">
        <v>22</v>
      </c>
      <c r="E134" s="55">
        <v>23810</v>
      </c>
      <c r="F134" s="9">
        <v>7814</v>
      </c>
      <c r="G134" s="572">
        <f t="shared" si="1"/>
        <v>32.81814363712726</v>
      </c>
      <c r="H134" s="9"/>
    </row>
    <row r="135" spans="1:8" ht="12.75">
      <c r="A135" s="41"/>
      <c r="C135" s="20">
        <v>4280</v>
      </c>
      <c r="D135" s="1" t="s">
        <v>48</v>
      </c>
      <c r="E135" s="55">
        <v>12927</v>
      </c>
      <c r="F135" s="9">
        <v>2605</v>
      </c>
      <c r="G135" s="572">
        <f t="shared" si="1"/>
        <v>20.15162063897269</v>
      </c>
      <c r="H135" s="9"/>
    </row>
    <row r="136" spans="1:8" ht="12.75">
      <c r="A136" s="41"/>
      <c r="C136" s="20">
        <v>4300</v>
      </c>
      <c r="D136" s="1" t="s">
        <v>14</v>
      </c>
      <c r="E136" s="55">
        <v>68251</v>
      </c>
      <c r="F136" s="9">
        <v>28879</v>
      </c>
      <c r="G136" s="572">
        <f t="shared" si="1"/>
        <v>42.31293314383672</v>
      </c>
      <c r="H136" s="9"/>
    </row>
    <row r="137" spans="1:8" ht="12.75">
      <c r="A137" s="41"/>
      <c r="C137" s="20">
        <v>4410</v>
      </c>
      <c r="D137" s="1" t="s">
        <v>39</v>
      </c>
      <c r="E137" s="55">
        <v>800</v>
      </c>
      <c r="F137" s="9">
        <v>98.9</v>
      </c>
      <c r="G137" s="572">
        <f t="shared" si="1"/>
        <v>12.3625</v>
      </c>
      <c r="H137" s="9"/>
    </row>
    <row r="138" spans="1:8" ht="12.75">
      <c r="A138" s="41"/>
      <c r="C138" s="20">
        <v>4440</v>
      </c>
      <c r="D138" s="1" t="s">
        <v>49</v>
      </c>
      <c r="E138" s="55">
        <v>178054</v>
      </c>
      <c r="F138" s="9">
        <v>130129</v>
      </c>
      <c r="G138" s="572">
        <f t="shared" si="1"/>
        <v>73.08400822222471</v>
      </c>
      <c r="H138" s="9"/>
    </row>
    <row r="139" spans="1:8" ht="12.75">
      <c r="A139" s="41"/>
      <c r="C139" s="20">
        <v>6060</v>
      </c>
      <c r="D139" s="1" t="s">
        <v>30</v>
      </c>
      <c r="E139" s="55">
        <v>9000</v>
      </c>
      <c r="F139" s="9">
        <v>4500</v>
      </c>
      <c r="G139" s="572">
        <f t="shared" si="1"/>
        <v>50</v>
      </c>
      <c r="H139" s="9"/>
    </row>
    <row r="140" spans="1:8" ht="39" thickBot="1">
      <c r="A140" s="41"/>
      <c r="C140" s="20">
        <v>6210</v>
      </c>
      <c r="D140" s="593" t="s">
        <v>25</v>
      </c>
      <c r="E140" s="55">
        <v>200000</v>
      </c>
      <c r="F140" s="9"/>
      <c r="G140" s="572">
        <f t="shared" si="1"/>
        <v>0</v>
      </c>
      <c r="H140" s="120"/>
    </row>
    <row r="141" spans="1:8" ht="13.5" thickBot="1">
      <c r="A141" s="41"/>
      <c r="B141" s="44">
        <v>80110</v>
      </c>
      <c r="C141" s="39"/>
      <c r="D141" s="558" t="s">
        <v>69</v>
      </c>
      <c r="E141" s="36">
        <f>SUM(E142:E156)</f>
        <v>6825510</v>
      </c>
      <c r="F141" s="580">
        <f>SUM(F142:F156)</f>
        <v>2409818.1</v>
      </c>
      <c r="G141" s="575">
        <f t="shared" si="1"/>
        <v>35.306051855465746</v>
      </c>
      <c r="H141" s="76"/>
    </row>
    <row r="142" spans="1:8" ht="25.5">
      <c r="A142" s="41"/>
      <c r="B142" s="40"/>
      <c r="C142" s="12">
        <v>2650</v>
      </c>
      <c r="D142" s="593" t="s">
        <v>67</v>
      </c>
      <c r="E142" s="43">
        <v>100000</v>
      </c>
      <c r="F142" s="9">
        <v>40242</v>
      </c>
      <c r="G142" s="573">
        <f t="shared" si="1"/>
        <v>40.242</v>
      </c>
      <c r="H142" s="9"/>
    </row>
    <row r="143" spans="1:8" ht="12.75">
      <c r="A143" s="41"/>
      <c r="C143" s="20">
        <v>3020</v>
      </c>
      <c r="D143" s="1" t="s">
        <v>42</v>
      </c>
      <c r="E143" s="55">
        <v>29254</v>
      </c>
      <c r="F143" s="9">
        <v>10350</v>
      </c>
      <c r="G143" s="572">
        <f aca="true" t="shared" si="2" ref="G143:G206">SUM(F143/E143)*100</f>
        <v>35.379777124495796</v>
      </c>
      <c r="H143" s="9"/>
    </row>
    <row r="144" spans="1:8" ht="12.75">
      <c r="A144" s="41"/>
      <c r="C144" s="20">
        <v>4010</v>
      </c>
      <c r="D144" s="1" t="s">
        <v>43</v>
      </c>
      <c r="E144" s="55">
        <v>2841353</v>
      </c>
      <c r="F144" s="9">
        <v>1322751</v>
      </c>
      <c r="G144" s="572">
        <f t="shared" si="2"/>
        <v>46.553560926783824</v>
      </c>
      <c r="H144" s="9"/>
    </row>
    <row r="145" spans="1:8" ht="12.75">
      <c r="A145" s="41"/>
      <c r="C145" s="20">
        <v>4040</v>
      </c>
      <c r="D145" s="1" t="s">
        <v>44</v>
      </c>
      <c r="E145" s="55">
        <v>259894</v>
      </c>
      <c r="F145" s="9">
        <v>228458</v>
      </c>
      <c r="G145" s="572">
        <f t="shared" si="2"/>
        <v>87.9042994451584</v>
      </c>
      <c r="H145" s="9"/>
    </row>
    <row r="146" spans="1:8" ht="12.75">
      <c r="A146" s="41"/>
      <c r="C146" s="20">
        <v>4110</v>
      </c>
      <c r="D146" s="1" t="s">
        <v>45</v>
      </c>
      <c r="E146" s="55">
        <v>555552</v>
      </c>
      <c r="F146" s="9">
        <v>270681.06</v>
      </c>
      <c r="G146" s="572">
        <f t="shared" si="2"/>
        <v>48.72290262657681</v>
      </c>
      <c r="H146" s="9"/>
    </row>
    <row r="147" spans="1:8" ht="12.75">
      <c r="A147" s="41"/>
      <c r="C147" s="20">
        <v>4120</v>
      </c>
      <c r="D147" s="1" t="s">
        <v>46</v>
      </c>
      <c r="E147" s="55">
        <v>75663</v>
      </c>
      <c r="F147" s="9">
        <v>37310.28</v>
      </c>
      <c r="G147" s="572">
        <f t="shared" si="2"/>
        <v>49.31112961421038</v>
      </c>
      <c r="H147" s="9"/>
    </row>
    <row r="148" spans="1:8" ht="12.75">
      <c r="A148" s="41"/>
      <c r="C148" s="20">
        <v>4210</v>
      </c>
      <c r="D148" s="1" t="s">
        <v>38</v>
      </c>
      <c r="E148" s="55">
        <v>150600</v>
      </c>
      <c r="F148" s="9">
        <v>55497</v>
      </c>
      <c r="G148" s="572">
        <f t="shared" si="2"/>
        <v>36.85059760956175</v>
      </c>
      <c r="H148" s="9"/>
    </row>
    <row r="149" spans="1:8" ht="12.75">
      <c r="A149" s="41"/>
      <c r="C149" s="20">
        <v>4260</v>
      </c>
      <c r="D149" s="1" t="s">
        <v>47</v>
      </c>
      <c r="E149" s="55">
        <v>422800</v>
      </c>
      <c r="F149" s="9">
        <v>230056.51</v>
      </c>
      <c r="G149" s="572">
        <f t="shared" si="2"/>
        <v>54.41260879848628</v>
      </c>
      <c r="H149" s="9"/>
    </row>
    <row r="150" spans="1:8" ht="12.75">
      <c r="A150" s="41"/>
      <c r="C150" s="20">
        <v>4270</v>
      </c>
      <c r="D150" s="1" t="s">
        <v>22</v>
      </c>
      <c r="E150" s="55">
        <v>10350</v>
      </c>
      <c r="F150" s="9">
        <v>1750.42</v>
      </c>
      <c r="G150" s="572">
        <f t="shared" si="2"/>
        <v>16.912270531400967</v>
      </c>
      <c r="H150" s="9"/>
    </row>
    <row r="151" spans="1:8" ht="12.75">
      <c r="A151" s="41"/>
      <c r="C151" s="20">
        <v>4280</v>
      </c>
      <c r="D151" s="1" t="s">
        <v>48</v>
      </c>
      <c r="E151" s="55">
        <v>5400</v>
      </c>
      <c r="F151" s="9">
        <v>565</v>
      </c>
      <c r="G151" s="572">
        <f t="shared" si="2"/>
        <v>10.462962962962962</v>
      </c>
      <c r="H151" s="9"/>
    </row>
    <row r="152" spans="1:8" ht="12.75">
      <c r="A152" s="41"/>
      <c r="C152" s="20">
        <v>4300</v>
      </c>
      <c r="D152" s="1" t="s">
        <v>14</v>
      </c>
      <c r="E152" s="55">
        <v>74140</v>
      </c>
      <c r="F152" s="9">
        <v>39010.83</v>
      </c>
      <c r="G152" s="572">
        <f t="shared" si="2"/>
        <v>52.61779066630699</v>
      </c>
      <c r="H152" s="9"/>
    </row>
    <row r="153" spans="1:8" ht="12.75">
      <c r="A153" s="41"/>
      <c r="C153" s="20">
        <v>4410</v>
      </c>
      <c r="D153" s="1" t="s">
        <v>39</v>
      </c>
      <c r="E153" s="55">
        <v>600</v>
      </c>
      <c r="F153" s="9"/>
      <c r="G153" s="572">
        <f t="shared" si="2"/>
        <v>0</v>
      </c>
      <c r="H153" s="9"/>
    </row>
    <row r="154" spans="1:8" ht="12.75">
      <c r="A154" s="41"/>
      <c r="C154" s="20">
        <v>4440</v>
      </c>
      <c r="D154" s="1" t="s">
        <v>49</v>
      </c>
      <c r="E154" s="55">
        <v>195504</v>
      </c>
      <c r="F154" s="9">
        <v>145052</v>
      </c>
      <c r="G154" s="572">
        <f t="shared" si="2"/>
        <v>74.19387838611998</v>
      </c>
      <c r="H154" s="9"/>
    </row>
    <row r="155" spans="1:8" ht="13.5" thickBot="1">
      <c r="A155" s="65"/>
      <c r="B155" s="62"/>
      <c r="C155" s="50">
        <v>6050</v>
      </c>
      <c r="D155" s="62" t="s">
        <v>68</v>
      </c>
      <c r="E155" s="52">
        <v>4400</v>
      </c>
      <c r="F155" s="63"/>
      <c r="G155" s="554">
        <f t="shared" si="2"/>
        <v>0</v>
      </c>
      <c r="H155" s="9"/>
    </row>
    <row r="156" spans="1:8" ht="39" thickBot="1">
      <c r="A156" s="10"/>
      <c r="B156" s="60"/>
      <c r="C156" s="12">
        <v>6210</v>
      </c>
      <c r="D156" s="562" t="s">
        <v>25</v>
      </c>
      <c r="E156" s="54">
        <v>2100000</v>
      </c>
      <c r="F156" s="61">
        <v>28094</v>
      </c>
      <c r="G156" s="575">
        <f t="shared" si="2"/>
        <v>1.3378095238095238</v>
      </c>
      <c r="H156" s="9"/>
    </row>
    <row r="157" spans="1:8" ht="13.5" thickBot="1">
      <c r="A157" s="41"/>
      <c r="B157" s="44">
        <v>80145</v>
      </c>
      <c r="C157" s="39"/>
      <c r="D157" s="196" t="s">
        <v>329</v>
      </c>
      <c r="E157" s="36">
        <f>SUM(E158)</f>
        <v>2000</v>
      </c>
      <c r="F157" s="580">
        <f>SUM(F158)</f>
        <v>0</v>
      </c>
      <c r="G157" s="575">
        <f t="shared" si="2"/>
        <v>0</v>
      </c>
      <c r="H157" s="76"/>
    </row>
    <row r="158" spans="1:8" ht="13.5" thickBot="1">
      <c r="A158" s="41"/>
      <c r="C158" s="20">
        <v>4300</v>
      </c>
      <c r="D158" s="593" t="s">
        <v>14</v>
      </c>
      <c r="E158" s="55">
        <v>2000</v>
      </c>
      <c r="F158" s="9"/>
      <c r="G158" s="572">
        <f t="shared" si="2"/>
        <v>0</v>
      </c>
      <c r="H158" s="9"/>
    </row>
    <row r="159" spans="1:8" ht="30" customHeight="1" thickBot="1">
      <c r="A159" s="41"/>
      <c r="B159" s="44">
        <v>80146</v>
      </c>
      <c r="C159" s="39"/>
      <c r="D159" s="196" t="s">
        <v>330</v>
      </c>
      <c r="E159" s="36">
        <f>SUM(E160:E163)</f>
        <v>77626</v>
      </c>
      <c r="F159" s="580">
        <f>SUM(F160:F163)</f>
        <v>35633.92999999999</v>
      </c>
      <c r="G159" s="575">
        <f t="shared" si="2"/>
        <v>45.90463246850281</v>
      </c>
      <c r="H159" s="76"/>
    </row>
    <row r="160" spans="1:8" ht="12.75">
      <c r="A160" s="41"/>
      <c r="C160" s="20">
        <v>4010</v>
      </c>
      <c r="D160" s="593" t="s">
        <v>43</v>
      </c>
      <c r="E160" s="55">
        <v>63498</v>
      </c>
      <c r="F160" s="9">
        <v>30251.35</v>
      </c>
      <c r="G160" s="572">
        <f t="shared" si="2"/>
        <v>47.64142177706384</v>
      </c>
      <c r="H160" s="9"/>
    </row>
    <row r="161" spans="1:8" ht="12.75">
      <c r="A161" s="41"/>
      <c r="C161" s="20">
        <v>4110</v>
      </c>
      <c r="D161" s="593" t="s">
        <v>45</v>
      </c>
      <c r="E161" s="55">
        <v>11424</v>
      </c>
      <c r="F161" s="9">
        <v>4737.41</v>
      </c>
      <c r="G161" s="572">
        <f t="shared" si="2"/>
        <v>41.468925070028014</v>
      </c>
      <c r="H161" s="9"/>
    </row>
    <row r="162" spans="1:8" ht="12.75">
      <c r="A162" s="41"/>
      <c r="C162" s="20">
        <v>4120</v>
      </c>
      <c r="D162" s="593" t="s">
        <v>46</v>
      </c>
      <c r="E162" s="55">
        <v>1556</v>
      </c>
      <c r="F162" s="9">
        <v>645.17</v>
      </c>
      <c r="G162" s="572">
        <f t="shared" si="2"/>
        <v>41.4633676092545</v>
      </c>
      <c r="H162" s="9"/>
    </row>
    <row r="163" spans="1:8" ht="13.5" thickBot="1">
      <c r="A163" s="41"/>
      <c r="B163" s="62"/>
      <c r="C163" s="50">
        <v>4300</v>
      </c>
      <c r="D163" s="582" t="s">
        <v>14</v>
      </c>
      <c r="E163" s="52">
        <v>1148</v>
      </c>
      <c r="F163" s="63"/>
      <c r="G163" s="554">
        <f t="shared" si="2"/>
        <v>0</v>
      </c>
      <c r="H163" s="9"/>
    </row>
    <row r="164" spans="1:8" ht="13.5" thickBot="1">
      <c r="A164" s="41"/>
      <c r="B164" s="44">
        <v>80195</v>
      </c>
      <c r="C164" s="39"/>
      <c r="D164" s="53" t="s">
        <v>51</v>
      </c>
      <c r="E164" s="36">
        <f>SUM(E165:E168)</f>
        <v>37900</v>
      </c>
      <c r="F164" s="580">
        <f>SUM(F165:F168)</f>
        <v>120</v>
      </c>
      <c r="G164" s="575">
        <f t="shared" si="2"/>
        <v>0.31662269129287596</v>
      </c>
      <c r="H164" s="76"/>
    </row>
    <row r="165" spans="1:8" ht="12.75">
      <c r="A165" s="41"/>
      <c r="B165" s="40"/>
      <c r="C165" s="12">
        <v>3020</v>
      </c>
      <c r="D165" s="1" t="s">
        <v>42</v>
      </c>
      <c r="E165" s="43">
        <v>4900</v>
      </c>
      <c r="F165" s="43"/>
      <c r="G165" s="573">
        <f t="shared" si="2"/>
        <v>0</v>
      </c>
      <c r="H165" s="9"/>
    </row>
    <row r="166" spans="1:8" ht="12.75">
      <c r="A166" s="41"/>
      <c r="B166" s="40"/>
      <c r="C166" s="20">
        <v>3210</v>
      </c>
      <c r="D166" s="1" t="s">
        <v>331</v>
      </c>
      <c r="E166" s="55">
        <v>3000</v>
      </c>
      <c r="F166" s="55"/>
      <c r="G166" s="572">
        <f t="shared" si="2"/>
        <v>0</v>
      </c>
      <c r="H166" s="9"/>
    </row>
    <row r="167" spans="1:8" ht="12.75">
      <c r="A167" s="41"/>
      <c r="B167" s="40"/>
      <c r="C167" s="20">
        <v>4210</v>
      </c>
      <c r="D167" s="1" t="s">
        <v>38</v>
      </c>
      <c r="E167" s="55">
        <v>17000</v>
      </c>
      <c r="F167" s="55">
        <v>120</v>
      </c>
      <c r="G167" s="572">
        <f t="shared" si="2"/>
        <v>0.7058823529411765</v>
      </c>
      <c r="H167" s="9"/>
    </row>
    <row r="168" spans="1:8" ht="13.5" thickBot="1">
      <c r="A168" s="41"/>
      <c r="B168" s="40"/>
      <c r="C168" s="50">
        <v>4300</v>
      </c>
      <c r="D168" s="1" t="s">
        <v>14</v>
      </c>
      <c r="E168" s="52">
        <v>13000</v>
      </c>
      <c r="F168" s="52"/>
      <c r="G168" s="554">
        <f t="shared" si="2"/>
        <v>0</v>
      </c>
      <c r="H168" s="9"/>
    </row>
    <row r="169" spans="1:8" ht="13.5" thickBot="1">
      <c r="A169" s="44">
        <v>851</v>
      </c>
      <c r="B169" s="53"/>
      <c r="C169" s="39"/>
      <c r="D169" s="53" t="s">
        <v>70</v>
      </c>
      <c r="E169" s="36">
        <f>SUM(E170,E178,E180)</f>
        <v>537950</v>
      </c>
      <c r="F169" s="580">
        <f>SUM(F170,F178,F180)</f>
        <v>166633.85</v>
      </c>
      <c r="G169" s="575">
        <f t="shared" si="2"/>
        <v>30.975713356259877</v>
      </c>
      <c r="H169" s="76"/>
    </row>
    <row r="170" spans="1:8" ht="13.5" thickBot="1">
      <c r="A170" s="41"/>
      <c r="B170" s="44">
        <v>85154</v>
      </c>
      <c r="C170" s="39"/>
      <c r="D170" s="558" t="s">
        <v>71</v>
      </c>
      <c r="E170" s="36">
        <f>SUM(E171:E177)</f>
        <v>500000</v>
      </c>
      <c r="F170" s="580">
        <f>SUM(F171:F177)</f>
        <v>159970.85</v>
      </c>
      <c r="G170" s="575">
        <f t="shared" si="2"/>
        <v>31.99417</v>
      </c>
      <c r="H170" s="76"/>
    </row>
    <row r="171" spans="1:8" ht="38.25">
      <c r="A171" s="41"/>
      <c r="C171" s="20">
        <v>2320</v>
      </c>
      <c r="D171" s="593" t="s">
        <v>72</v>
      </c>
      <c r="E171" s="55">
        <v>38064</v>
      </c>
      <c r="F171" s="9">
        <v>19032</v>
      </c>
      <c r="G171" s="572">
        <f t="shared" si="2"/>
        <v>50</v>
      </c>
      <c r="H171" s="9"/>
    </row>
    <row r="172" spans="1:8" ht="25.5">
      <c r="A172" s="41"/>
      <c r="C172" s="20">
        <v>2630</v>
      </c>
      <c r="D172" s="593" t="s">
        <v>54</v>
      </c>
      <c r="E172" s="55">
        <v>135000</v>
      </c>
      <c r="F172" s="9">
        <v>33692</v>
      </c>
      <c r="G172" s="572">
        <f t="shared" si="2"/>
        <v>24.957037037037036</v>
      </c>
      <c r="H172" s="9"/>
    </row>
    <row r="173" spans="1:8" ht="12.75">
      <c r="A173" s="41"/>
      <c r="C173" s="20">
        <v>3030</v>
      </c>
      <c r="D173" s="593" t="s">
        <v>37</v>
      </c>
      <c r="E173" s="55">
        <v>1500</v>
      </c>
      <c r="F173" s="9">
        <v>242</v>
      </c>
      <c r="G173" s="572">
        <f t="shared" si="2"/>
        <v>16.133333333333333</v>
      </c>
      <c r="H173" s="9"/>
    </row>
    <row r="174" spans="1:8" ht="12.75">
      <c r="A174" s="41"/>
      <c r="C174" s="20">
        <v>4110</v>
      </c>
      <c r="D174" s="593" t="s">
        <v>45</v>
      </c>
      <c r="E174" s="55">
        <v>600</v>
      </c>
      <c r="F174" s="9">
        <v>78</v>
      </c>
      <c r="G174" s="572">
        <f t="shared" si="2"/>
        <v>13</v>
      </c>
      <c r="H174" s="9"/>
    </row>
    <row r="175" spans="1:8" ht="12.75">
      <c r="A175" s="41"/>
      <c r="C175" s="20">
        <v>4120</v>
      </c>
      <c r="D175" s="593" t="s">
        <v>46</v>
      </c>
      <c r="E175" s="55">
        <v>100</v>
      </c>
      <c r="F175" s="9">
        <v>12</v>
      </c>
      <c r="G175" s="572">
        <f t="shared" si="2"/>
        <v>12</v>
      </c>
      <c r="H175" s="9"/>
    </row>
    <row r="176" spans="1:8" ht="12.75">
      <c r="A176" s="41"/>
      <c r="C176" s="20">
        <v>4210</v>
      </c>
      <c r="D176" s="1" t="s">
        <v>38</v>
      </c>
      <c r="E176" s="55">
        <v>40000</v>
      </c>
      <c r="F176" s="9">
        <v>28593</v>
      </c>
      <c r="G176" s="572">
        <f t="shared" si="2"/>
        <v>71.4825</v>
      </c>
      <c r="H176" s="9"/>
    </row>
    <row r="177" spans="1:8" ht="13.5" thickBot="1">
      <c r="A177" s="41"/>
      <c r="C177" s="20">
        <v>4300</v>
      </c>
      <c r="D177" s="1" t="s">
        <v>14</v>
      </c>
      <c r="E177" s="55">
        <v>284736</v>
      </c>
      <c r="F177" s="9">
        <v>78321.85</v>
      </c>
      <c r="G177" s="572">
        <f t="shared" si="2"/>
        <v>27.506830888963812</v>
      </c>
      <c r="H177" s="9"/>
    </row>
    <row r="178" spans="1:8" ht="13.5" thickBot="1">
      <c r="A178" s="41"/>
      <c r="B178" s="44">
        <v>85158</v>
      </c>
      <c r="C178" s="39"/>
      <c r="D178" s="558" t="s">
        <v>73</v>
      </c>
      <c r="E178" s="36">
        <f>SUM(E179)</f>
        <v>20000</v>
      </c>
      <c r="F178" s="580">
        <f>SUM(F179)</f>
        <v>4829</v>
      </c>
      <c r="G178" s="575">
        <f t="shared" si="2"/>
        <v>24.145</v>
      </c>
      <c r="H178" s="76"/>
    </row>
    <row r="179" spans="1:8" ht="13.5" thickBot="1">
      <c r="A179" s="41"/>
      <c r="C179" s="20">
        <v>4300</v>
      </c>
      <c r="D179" s="1" t="s">
        <v>14</v>
      </c>
      <c r="E179" s="55">
        <v>20000</v>
      </c>
      <c r="F179" s="9">
        <v>4829</v>
      </c>
      <c r="G179" s="572">
        <f t="shared" si="2"/>
        <v>24.145</v>
      </c>
      <c r="H179" s="9"/>
    </row>
    <row r="180" spans="1:8" ht="13.5" thickBot="1">
      <c r="A180" s="41"/>
      <c r="B180" s="44">
        <v>85195</v>
      </c>
      <c r="C180" s="39"/>
      <c r="D180" s="558" t="s">
        <v>51</v>
      </c>
      <c r="E180" s="36">
        <f>SUM(E181:E183)</f>
        <v>17950</v>
      </c>
      <c r="F180" s="580">
        <f>SUM(F181:F183)</f>
        <v>1834</v>
      </c>
      <c r="G180" s="575">
        <f t="shared" si="2"/>
        <v>10.217270194986073</v>
      </c>
      <c r="H180" s="76"/>
    </row>
    <row r="181" spans="1:8" ht="25.5">
      <c r="A181" s="41"/>
      <c r="B181" s="40"/>
      <c r="C181" s="20">
        <v>2630</v>
      </c>
      <c r="D181" s="593" t="s">
        <v>54</v>
      </c>
      <c r="E181" s="55">
        <v>10000</v>
      </c>
      <c r="F181" s="9"/>
      <c r="G181" s="572">
        <f t="shared" si="2"/>
        <v>0</v>
      </c>
      <c r="H181" s="9"/>
    </row>
    <row r="182" spans="1:8" ht="13.5" customHeight="1">
      <c r="A182" s="41"/>
      <c r="B182" s="40"/>
      <c r="C182" s="20">
        <v>4210</v>
      </c>
      <c r="D182" s="1" t="s">
        <v>38</v>
      </c>
      <c r="E182" s="55">
        <v>1000</v>
      </c>
      <c r="F182" s="9">
        <v>134</v>
      </c>
      <c r="G182" s="572">
        <f t="shared" si="2"/>
        <v>13.4</v>
      </c>
      <c r="H182" s="9"/>
    </row>
    <row r="183" spans="1:8" ht="13.5" thickBot="1">
      <c r="A183" s="41"/>
      <c r="C183" s="20">
        <v>4300</v>
      </c>
      <c r="D183" s="1" t="s">
        <v>14</v>
      </c>
      <c r="E183" s="55">
        <v>6950</v>
      </c>
      <c r="F183" s="9">
        <v>1700</v>
      </c>
      <c r="G183" s="572">
        <f t="shared" si="2"/>
        <v>24.46043165467626</v>
      </c>
      <c r="H183" s="9"/>
    </row>
    <row r="184" spans="1:8" ht="13.5" thickBot="1">
      <c r="A184" s="84">
        <v>852</v>
      </c>
      <c r="B184" s="53"/>
      <c r="C184" s="39"/>
      <c r="D184" s="53" t="s">
        <v>303</v>
      </c>
      <c r="E184" s="36">
        <f>SUM(E197,E212,E214,E232,E216,E234,E185)</f>
        <v>6619178</v>
      </c>
      <c r="F184" s="580">
        <f>SUM(F197,F212,F214,F232,F216,F234,F185)</f>
        <v>3547247.77</v>
      </c>
      <c r="G184" s="575">
        <f t="shared" si="2"/>
        <v>53.59045745559343</v>
      </c>
      <c r="H184" s="594"/>
    </row>
    <row r="185" spans="1:8" ht="13.5" thickBot="1">
      <c r="A185" s="68"/>
      <c r="B185" s="44">
        <v>85201</v>
      </c>
      <c r="C185" s="39"/>
      <c r="D185" s="595" t="s">
        <v>74</v>
      </c>
      <c r="E185" s="36">
        <f>SUM(E186:E196)</f>
        <v>82267</v>
      </c>
      <c r="F185" s="580">
        <f>SUM(F186:F196)</f>
        <v>37533</v>
      </c>
      <c r="G185" s="575">
        <f t="shared" si="2"/>
        <v>45.623396987856616</v>
      </c>
      <c r="H185" s="76"/>
    </row>
    <row r="186" spans="1:8" ht="12.75">
      <c r="A186" s="68"/>
      <c r="B186" s="40"/>
      <c r="C186" s="20">
        <v>4010</v>
      </c>
      <c r="D186" s="1" t="s">
        <v>43</v>
      </c>
      <c r="E186" s="55">
        <v>26694</v>
      </c>
      <c r="F186" s="9">
        <v>10432</v>
      </c>
      <c r="G186" s="572">
        <f t="shared" si="2"/>
        <v>39.079943058365174</v>
      </c>
      <c r="H186" s="9"/>
    </row>
    <row r="187" spans="1:8" ht="12.75">
      <c r="A187" s="68"/>
      <c r="B187" s="40"/>
      <c r="C187" s="20">
        <v>4040</v>
      </c>
      <c r="D187" s="1" t="s">
        <v>44</v>
      </c>
      <c r="E187" s="55">
        <v>1806</v>
      </c>
      <c r="F187" s="9">
        <v>1805</v>
      </c>
      <c r="G187" s="572">
        <f t="shared" si="2"/>
        <v>99.94462901439645</v>
      </c>
      <c r="H187" s="9"/>
    </row>
    <row r="188" spans="1:8" ht="12.75">
      <c r="A188" s="68"/>
      <c r="B188" s="40"/>
      <c r="C188" s="20">
        <v>4110</v>
      </c>
      <c r="D188" s="1" t="s">
        <v>45</v>
      </c>
      <c r="E188" s="55">
        <v>5053</v>
      </c>
      <c r="F188" s="9">
        <v>1863</v>
      </c>
      <c r="G188" s="572">
        <f t="shared" si="2"/>
        <v>36.86918662180882</v>
      </c>
      <c r="H188" s="9"/>
    </row>
    <row r="189" spans="1:8" ht="12.75">
      <c r="A189" s="68"/>
      <c r="B189" s="40"/>
      <c r="C189" s="20">
        <v>4120</v>
      </c>
      <c r="D189" s="1" t="s">
        <v>46</v>
      </c>
      <c r="E189" s="55">
        <v>698</v>
      </c>
      <c r="F189" s="9">
        <v>258</v>
      </c>
      <c r="G189" s="572">
        <f t="shared" si="2"/>
        <v>36.96275071633238</v>
      </c>
      <c r="H189" s="9"/>
    </row>
    <row r="190" spans="1:8" ht="12.75">
      <c r="A190" s="68"/>
      <c r="B190" s="40"/>
      <c r="C190" s="20">
        <v>4210</v>
      </c>
      <c r="D190" s="1" t="s">
        <v>38</v>
      </c>
      <c r="E190" s="55">
        <v>2000</v>
      </c>
      <c r="F190" s="9">
        <v>1115</v>
      </c>
      <c r="G190" s="572">
        <f t="shared" si="2"/>
        <v>55.75</v>
      </c>
      <c r="H190" s="9"/>
    </row>
    <row r="191" spans="1:8" ht="12.75">
      <c r="A191" s="68"/>
      <c r="B191" s="40"/>
      <c r="C191" s="20">
        <v>4220</v>
      </c>
      <c r="D191" s="1" t="s">
        <v>75</v>
      </c>
      <c r="E191" s="55">
        <v>14000</v>
      </c>
      <c r="F191" s="9">
        <v>4991</v>
      </c>
      <c r="G191" s="572">
        <f t="shared" si="2"/>
        <v>35.65</v>
      </c>
      <c r="H191" s="9"/>
    </row>
    <row r="192" spans="1:8" ht="12.75">
      <c r="A192" s="68"/>
      <c r="B192" s="40"/>
      <c r="C192" s="20">
        <v>4260</v>
      </c>
      <c r="D192" s="1" t="s">
        <v>47</v>
      </c>
      <c r="E192" s="55">
        <v>14400</v>
      </c>
      <c r="F192" s="9">
        <v>4056</v>
      </c>
      <c r="G192" s="572">
        <f t="shared" si="2"/>
        <v>28.166666666666668</v>
      </c>
      <c r="H192" s="9"/>
    </row>
    <row r="193" spans="1:8" ht="12.75">
      <c r="A193" s="68"/>
      <c r="B193" s="40"/>
      <c r="C193" s="20">
        <v>4280</v>
      </c>
      <c r="D193" s="1" t="s">
        <v>48</v>
      </c>
      <c r="E193" s="55">
        <v>105</v>
      </c>
      <c r="F193" s="9">
        <v>50</v>
      </c>
      <c r="G193" s="572">
        <f t="shared" si="2"/>
        <v>47.61904761904761</v>
      </c>
      <c r="H193" s="9"/>
    </row>
    <row r="194" spans="1:8" ht="12.75">
      <c r="A194" s="68"/>
      <c r="B194" s="40"/>
      <c r="C194" s="20">
        <v>4300</v>
      </c>
      <c r="D194" s="1" t="s">
        <v>14</v>
      </c>
      <c r="E194" s="55">
        <v>6330</v>
      </c>
      <c r="F194" s="9">
        <v>2063</v>
      </c>
      <c r="G194" s="572">
        <f t="shared" si="2"/>
        <v>32.59083728278041</v>
      </c>
      <c r="H194" s="9"/>
    </row>
    <row r="195" spans="1:8" ht="12.75">
      <c r="A195" s="68"/>
      <c r="B195" s="40"/>
      <c r="C195" s="20">
        <v>4440</v>
      </c>
      <c r="D195" s="1" t="s">
        <v>49</v>
      </c>
      <c r="E195" s="55">
        <v>1181</v>
      </c>
      <c r="F195" s="9">
        <v>900</v>
      </c>
      <c r="G195" s="572">
        <f t="shared" si="2"/>
        <v>76.20660457239627</v>
      </c>
      <c r="H195" s="9"/>
    </row>
    <row r="196" spans="1:8" ht="13.5" thickBot="1">
      <c r="A196" s="68"/>
      <c r="B196" s="40"/>
      <c r="C196" s="20">
        <v>6060</v>
      </c>
      <c r="D196" s="1" t="s">
        <v>30</v>
      </c>
      <c r="E196" s="55">
        <v>10000</v>
      </c>
      <c r="F196" s="9">
        <v>10000</v>
      </c>
      <c r="G196" s="572">
        <f t="shared" si="2"/>
        <v>100</v>
      </c>
      <c r="H196" s="9"/>
    </row>
    <row r="197" spans="1:8" ht="13.5" thickBot="1">
      <c r="A197" s="41"/>
      <c r="B197" s="44">
        <v>85203</v>
      </c>
      <c r="C197" s="39"/>
      <c r="D197" s="558" t="s">
        <v>76</v>
      </c>
      <c r="E197" s="36">
        <f>SUM(E198:E211)</f>
        <v>1004689</v>
      </c>
      <c r="F197" s="580">
        <f>SUM(F198:F211)</f>
        <v>500171</v>
      </c>
      <c r="G197" s="575">
        <f t="shared" si="2"/>
        <v>49.78366439763947</v>
      </c>
      <c r="H197" s="76"/>
    </row>
    <row r="198" spans="1:8" ht="12.75">
      <c r="A198" s="41"/>
      <c r="C198" s="20">
        <v>4010</v>
      </c>
      <c r="D198" s="1" t="s">
        <v>43</v>
      </c>
      <c r="E198" s="55">
        <v>194694</v>
      </c>
      <c r="F198" s="9">
        <v>95537</v>
      </c>
      <c r="G198" s="572">
        <f t="shared" si="2"/>
        <v>49.07033601446372</v>
      </c>
      <c r="H198" s="9"/>
    </row>
    <row r="199" spans="1:8" ht="12.75">
      <c r="A199" s="41"/>
      <c r="C199" s="20">
        <v>4040</v>
      </c>
      <c r="D199" s="1" t="s">
        <v>44</v>
      </c>
      <c r="E199" s="55">
        <v>15391</v>
      </c>
      <c r="F199" s="9">
        <v>14617</v>
      </c>
      <c r="G199" s="572">
        <f t="shared" si="2"/>
        <v>94.97108699889546</v>
      </c>
      <c r="H199" s="9"/>
    </row>
    <row r="200" spans="1:8" ht="12.75">
      <c r="A200" s="41"/>
      <c r="C200" s="20">
        <v>4110</v>
      </c>
      <c r="D200" s="1" t="s">
        <v>45</v>
      </c>
      <c r="E200" s="55">
        <v>38215</v>
      </c>
      <c r="F200" s="9">
        <v>19856</v>
      </c>
      <c r="G200" s="572">
        <f t="shared" si="2"/>
        <v>51.95865497841162</v>
      </c>
      <c r="H200" s="9"/>
    </row>
    <row r="201" spans="1:8" ht="12.75">
      <c r="A201" s="41"/>
      <c r="C201" s="20">
        <v>4120</v>
      </c>
      <c r="D201" s="1" t="s">
        <v>46</v>
      </c>
      <c r="E201" s="55">
        <v>5148</v>
      </c>
      <c r="F201" s="9">
        <v>2674</v>
      </c>
      <c r="G201" s="572">
        <f t="shared" si="2"/>
        <v>51.94250194250194</v>
      </c>
      <c r="H201" s="9"/>
    </row>
    <row r="202" spans="1:8" ht="12.75">
      <c r="A202" s="41"/>
      <c r="C202" s="20">
        <v>4210</v>
      </c>
      <c r="D202" s="1" t="s">
        <v>38</v>
      </c>
      <c r="E202" s="55">
        <v>28200</v>
      </c>
      <c r="F202" s="9">
        <v>11283</v>
      </c>
      <c r="G202" s="572">
        <f t="shared" si="2"/>
        <v>40.01063829787234</v>
      </c>
      <c r="H202" s="9"/>
    </row>
    <row r="203" spans="1:8" ht="12.75">
      <c r="A203" s="41"/>
      <c r="C203" s="20">
        <v>4220</v>
      </c>
      <c r="D203" s="1" t="s">
        <v>75</v>
      </c>
      <c r="E203" s="55">
        <v>152641</v>
      </c>
      <c r="F203" s="9">
        <v>69702</v>
      </c>
      <c r="G203" s="572">
        <f t="shared" si="2"/>
        <v>45.664009014616</v>
      </c>
      <c r="H203" s="9"/>
    </row>
    <row r="204" spans="1:8" ht="12.75">
      <c r="A204" s="41"/>
      <c r="C204" s="20">
        <v>4260</v>
      </c>
      <c r="D204" s="1" t="s">
        <v>47</v>
      </c>
      <c r="E204" s="55">
        <v>135000</v>
      </c>
      <c r="F204" s="9">
        <v>71699</v>
      </c>
      <c r="G204" s="572">
        <f t="shared" si="2"/>
        <v>53.110370370370376</v>
      </c>
      <c r="H204" s="9"/>
    </row>
    <row r="205" spans="1:8" ht="12.75">
      <c r="A205" s="41"/>
      <c r="C205" s="20">
        <v>4270</v>
      </c>
      <c r="D205" s="1" t="s">
        <v>22</v>
      </c>
      <c r="E205" s="55">
        <v>31096</v>
      </c>
      <c r="F205" s="9">
        <v>15881</v>
      </c>
      <c r="G205" s="572">
        <f t="shared" si="2"/>
        <v>51.07087728325187</v>
      </c>
      <c r="H205" s="9"/>
    </row>
    <row r="206" spans="1:8" ht="12.75">
      <c r="A206" s="41"/>
      <c r="C206" s="20">
        <v>4280</v>
      </c>
      <c r="D206" s="1" t="s">
        <v>48</v>
      </c>
      <c r="E206" s="55">
        <v>100</v>
      </c>
      <c r="F206" s="9">
        <v>35</v>
      </c>
      <c r="G206" s="572">
        <f t="shared" si="2"/>
        <v>35</v>
      </c>
      <c r="H206" s="9"/>
    </row>
    <row r="207" spans="1:8" ht="12.75">
      <c r="A207" s="41"/>
      <c r="C207" s="20">
        <v>4300</v>
      </c>
      <c r="D207" s="1" t="s">
        <v>14</v>
      </c>
      <c r="E207" s="55">
        <v>383704</v>
      </c>
      <c r="F207" s="9">
        <v>188583</v>
      </c>
      <c r="G207" s="572">
        <f aca="true" t="shared" si="3" ref="G207:G270">SUM(F207/E207)*100</f>
        <v>49.14804119842378</v>
      </c>
      <c r="H207" s="9"/>
    </row>
    <row r="208" spans="1:8" ht="12.75">
      <c r="A208" s="41"/>
      <c r="C208" s="20">
        <v>4410</v>
      </c>
      <c r="D208" s="1" t="s">
        <v>39</v>
      </c>
      <c r="E208" s="55">
        <v>2000</v>
      </c>
      <c r="F208" s="9">
        <v>1180</v>
      </c>
      <c r="G208" s="572">
        <f t="shared" si="3"/>
        <v>59</v>
      </c>
      <c r="H208" s="9"/>
    </row>
    <row r="209" spans="1:8" ht="12.75">
      <c r="A209" s="41"/>
      <c r="C209" s="20">
        <v>4430</v>
      </c>
      <c r="D209" s="1" t="s">
        <v>28</v>
      </c>
      <c r="E209" s="55">
        <v>8000</v>
      </c>
      <c r="F209" s="9"/>
      <c r="G209" s="572">
        <f t="shared" si="3"/>
        <v>0</v>
      </c>
      <c r="H209" s="9"/>
    </row>
    <row r="210" spans="1:8" ht="12.75">
      <c r="A210" s="41"/>
      <c r="C210" s="20">
        <v>4440</v>
      </c>
      <c r="D210" s="1" t="s">
        <v>49</v>
      </c>
      <c r="E210" s="55">
        <v>4500</v>
      </c>
      <c r="F210" s="9">
        <v>3131</v>
      </c>
      <c r="G210" s="572">
        <f t="shared" si="3"/>
        <v>69.57777777777778</v>
      </c>
      <c r="H210" s="9"/>
    </row>
    <row r="211" spans="1:8" ht="13.5" thickBot="1">
      <c r="A211" s="65"/>
      <c r="B211" s="62"/>
      <c r="C211" s="50">
        <v>6060</v>
      </c>
      <c r="D211" s="62" t="s">
        <v>30</v>
      </c>
      <c r="E211" s="52">
        <v>6000</v>
      </c>
      <c r="F211" s="63">
        <v>5993</v>
      </c>
      <c r="G211" s="554">
        <f t="shared" si="3"/>
        <v>99.88333333333334</v>
      </c>
      <c r="H211" s="9"/>
    </row>
    <row r="212" spans="1:8" ht="24.75" thickBot="1">
      <c r="A212" s="10"/>
      <c r="B212" s="48">
        <v>85214</v>
      </c>
      <c r="C212" s="39"/>
      <c r="D212" s="596" t="s">
        <v>78</v>
      </c>
      <c r="E212" s="36">
        <f>SUM(E213)</f>
        <v>839100</v>
      </c>
      <c r="F212" s="580">
        <f>SUM(F213)</f>
        <v>535176</v>
      </c>
      <c r="G212" s="575">
        <f t="shared" si="3"/>
        <v>63.77976403289238</v>
      </c>
      <c r="H212" s="76"/>
    </row>
    <row r="213" spans="1:8" ht="13.5" thickBot="1">
      <c r="A213" s="41"/>
      <c r="C213" s="20">
        <v>3110</v>
      </c>
      <c r="D213" s="40" t="s">
        <v>79</v>
      </c>
      <c r="E213" s="55">
        <v>839100</v>
      </c>
      <c r="F213" s="9">
        <v>535176</v>
      </c>
      <c r="G213" s="572">
        <f t="shared" si="3"/>
        <v>63.77976403289238</v>
      </c>
      <c r="H213" s="9"/>
    </row>
    <row r="214" spans="1:8" ht="13.5" thickBot="1">
      <c r="A214" s="41"/>
      <c r="B214" s="44">
        <v>85215</v>
      </c>
      <c r="C214" s="39"/>
      <c r="D214" s="558" t="s">
        <v>80</v>
      </c>
      <c r="E214" s="36">
        <f>SUM(E215)</f>
        <v>2725000</v>
      </c>
      <c r="F214" s="580">
        <f>SUM(F215)</f>
        <v>1477443</v>
      </c>
      <c r="G214" s="575">
        <f t="shared" si="3"/>
        <v>54.21809174311927</v>
      </c>
      <c r="H214" s="76"/>
    </row>
    <row r="215" spans="1:8" ht="17.25" customHeight="1" thickBot="1">
      <c r="A215" s="41"/>
      <c r="C215" s="20">
        <v>3110</v>
      </c>
      <c r="D215" s="40" t="s">
        <v>79</v>
      </c>
      <c r="E215" s="55">
        <v>2725000</v>
      </c>
      <c r="F215" s="9">
        <v>1477443</v>
      </c>
      <c r="G215" s="572">
        <f t="shared" si="3"/>
        <v>54.21809174311927</v>
      </c>
      <c r="H215" s="120"/>
    </row>
    <row r="216" spans="1:8" ht="13.5" thickBot="1">
      <c r="A216" s="41"/>
      <c r="B216" s="44">
        <v>85219</v>
      </c>
      <c r="C216" s="39"/>
      <c r="D216" s="558" t="s">
        <v>81</v>
      </c>
      <c r="E216" s="36">
        <f>SUM(E217:E231)</f>
        <v>1509637</v>
      </c>
      <c r="F216" s="580">
        <f>SUM(F217:F231)</f>
        <v>787808.1600000001</v>
      </c>
      <c r="G216" s="575">
        <f t="shared" si="3"/>
        <v>52.18527102873076</v>
      </c>
      <c r="H216" s="76"/>
    </row>
    <row r="217" spans="1:8" ht="12.75">
      <c r="A217" s="41"/>
      <c r="C217" s="12">
        <v>3020</v>
      </c>
      <c r="D217" s="1" t="s">
        <v>42</v>
      </c>
      <c r="E217" s="43">
        <v>7469</v>
      </c>
      <c r="F217" s="43">
        <v>3966.31</v>
      </c>
      <c r="G217" s="573">
        <f t="shared" si="3"/>
        <v>53.10362833043245</v>
      </c>
      <c r="H217" s="9"/>
    </row>
    <row r="218" spans="1:8" ht="12.75">
      <c r="A218" s="41"/>
      <c r="C218" s="20">
        <v>4010</v>
      </c>
      <c r="D218" s="1" t="s">
        <v>43</v>
      </c>
      <c r="E218" s="55">
        <v>894064</v>
      </c>
      <c r="F218" s="55">
        <v>440772</v>
      </c>
      <c r="G218" s="572">
        <f t="shared" si="3"/>
        <v>49.29982641063727</v>
      </c>
      <c r="H218" s="9"/>
    </row>
    <row r="219" spans="1:8" ht="12.75">
      <c r="A219" s="41"/>
      <c r="C219" s="20">
        <v>4040</v>
      </c>
      <c r="D219" s="1" t="s">
        <v>44</v>
      </c>
      <c r="E219" s="55">
        <v>85244</v>
      </c>
      <c r="F219" s="55">
        <v>85243.68</v>
      </c>
      <c r="G219" s="572">
        <f t="shared" si="3"/>
        <v>99.99962460701045</v>
      </c>
      <c r="H219" s="9"/>
    </row>
    <row r="220" spans="1:8" ht="12.75">
      <c r="A220" s="41"/>
      <c r="C220" s="20">
        <v>4110</v>
      </c>
      <c r="D220" s="1" t="s">
        <v>45</v>
      </c>
      <c r="E220" s="55">
        <v>161263</v>
      </c>
      <c r="F220" s="55">
        <v>76510</v>
      </c>
      <c r="G220" s="572">
        <f t="shared" si="3"/>
        <v>47.44423705375691</v>
      </c>
      <c r="H220" s="9"/>
    </row>
    <row r="221" spans="1:8" ht="12.75">
      <c r="A221" s="41"/>
      <c r="C221" s="20">
        <v>4120</v>
      </c>
      <c r="D221" s="1" t="s">
        <v>46</v>
      </c>
      <c r="E221" s="55">
        <v>22284</v>
      </c>
      <c r="F221" s="55">
        <v>9799.31</v>
      </c>
      <c r="G221" s="572">
        <f t="shared" si="3"/>
        <v>43.97464548555017</v>
      </c>
      <c r="H221" s="9"/>
    </row>
    <row r="222" spans="1:8" ht="12.75">
      <c r="A222" s="41"/>
      <c r="C222" s="20">
        <v>4140</v>
      </c>
      <c r="D222" s="1" t="s">
        <v>82</v>
      </c>
      <c r="E222" s="55">
        <v>3000</v>
      </c>
      <c r="F222" s="55">
        <v>1234.3</v>
      </c>
      <c r="G222" s="572">
        <f t="shared" si="3"/>
        <v>41.14333333333333</v>
      </c>
      <c r="H222" s="9"/>
    </row>
    <row r="223" spans="1:8" ht="12.75">
      <c r="A223" s="41"/>
      <c r="C223" s="20">
        <v>4210</v>
      </c>
      <c r="D223" s="1" t="s">
        <v>38</v>
      </c>
      <c r="E223" s="55">
        <v>50000</v>
      </c>
      <c r="F223" s="55">
        <v>46198</v>
      </c>
      <c r="G223" s="572">
        <f t="shared" si="3"/>
        <v>92.396</v>
      </c>
      <c r="H223" s="9"/>
    </row>
    <row r="224" spans="1:8" ht="12.75">
      <c r="A224" s="41"/>
      <c r="C224" s="20">
        <v>4220</v>
      </c>
      <c r="D224" s="1" t="s">
        <v>75</v>
      </c>
      <c r="E224" s="55">
        <v>14600</v>
      </c>
      <c r="F224" s="55">
        <v>4170</v>
      </c>
      <c r="G224" s="572">
        <f t="shared" si="3"/>
        <v>28.56164383561644</v>
      </c>
      <c r="H224" s="9"/>
    </row>
    <row r="225" spans="1:8" ht="12.75">
      <c r="A225" s="41"/>
      <c r="C225" s="20">
        <v>4260</v>
      </c>
      <c r="D225" s="1" t="s">
        <v>47</v>
      </c>
      <c r="E225" s="55">
        <v>39800</v>
      </c>
      <c r="F225" s="55">
        <v>23408</v>
      </c>
      <c r="G225" s="572">
        <f t="shared" si="3"/>
        <v>58.814070351758794</v>
      </c>
      <c r="H225" s="9"/>
    </row>
    <row r="226" spans="1:8" ht="12.75">
      <c r="A226" s="41"/>
      <c r="C226" s="20">
        <v>4270</v>
      </c>
      <c r="D226" s="1" t="s">
        <v>22</v>
      </c>
      <c r="E226" s="55">
        <v>5000</v>
      </c>
      <c r="F226" s="55">
        <v>1622</v>
      </c>
      <c r="G226" s="572">
        <f t="shared" si="3"/>
        <v>32.440000000000005</v>
      </c>
      <c r="H226" s="9"/>
    </row>
    <row r="227" spans="1:8" ht="12.75">
      <c r="A227" s="41"/>
      <c r="C227" s="20">
        <v>4280</v>
      </c>
      <c r="D227" s="1" t="s">
        <v>83</v>
      </c>
      <c r="E227" s="55">
        <v>2300</v>
      </c>
      <c r="F227" s="55">
        <v>947</v>
      </c>
      <c r="G227" s="572">
        <f t="shared" si="3"/>
        <v>41.17391304347826</v>
      </c>
      <c r="H227" s="9"/>
    </row>
    <row r="228" spans="1:8" ht="12.75">
      <c r="A228" s="41"/>
      <c r="C228" s="20">
        <v>4300</v>
      </c>
      <c r="D228" s="1" t="s">
        <v>14</v>
      </c>
      <c r="E228" s="55">
        <v>185426</v>
      </c>
      <c r="F228" s="55">
        <v>62489</v>
      </c>
      <c r="G228" s="572">
        <f t="shared" si="3"/>
        <v>33.70023621282884</v>
      </c>
      <c r="H228" s="9"/>
    </row>
    <row r="229" spans="1:8" ht="12.75">
      <c r="A229" s="41"/>
      <c r="C229" s="20">
        <v>4410</v>
      </c>
      <c r="D229" s="1" t="s">
        <v>39</v>
      </c>
      <c r="E229" s="55">
        <v>5705</v>
      </c>
      <c r="F229" s="55">
        <v>2549</v>
      </c>
      <c r="G229" s="572">
        <f t="shared" si="3"/>
        <v>44.68010517090272</v>
      </c>
      <c r="H229" s="9"/>
    </row>
    <row r="230" spans="1:8" ht="12.75">
      <c r="A230" s="41"/>
      <c r="C230" s="20">
        <v>4440</v>
      </c>
      <c r="D230" s="1" t="s">
        <v>49</v>
      </c>
      <c r="E230" s="55">
        <v>28482</v>
      </c>
      <c r="F230" s="55">
        <v>23900</v>
      </c>
      <c r="G230" s="572">
        <f>SUM(F230/E230)*100</f>
        <v>83.91264658380732</v>
      </c>
      <c r="H230" s="9"/>
    </row>
    <row r="231" spans="1:8" ht="13.5" thickBot="1">
      <c r="A231" s="41"/>
      <c r="C231" s="50">
        <v>6060</v>
      </c>
      <c r="D231" s="1" t="s">
        <v>30</v>
      </c>
      <c r="E231" s="55">
        <v>5000</v>
      </c>
      <c r="F231" s="52">
        <v>4999.56</v>
      </c>
      <c r="G231" s="554">
        <f t="shared" si="3"/>
        <v>99.99120000000002</v>
      </c>
      <c r="H231" s="9"/>
    </row>
    <row r="232" spans="1:8" ht="13.5" thickBot="1">
      <c r="A232" s="41"/>
      <c r="B232" s="44">
        <v>85228</v>
      </c>
      <c r="C232" s="39"/>
      <c r="D232" s="53" t="s">
        <v>113</v>
      </c>
      <c r="E232" s="36">
        <f>SUM(E233)</f>
        <v>323685</v>
      </c>
      <c r="F232" s="580">
        <f>SUM(F233)</f>
        <v>132798</v>
      </c>
      <c r="G232" s="575">
        <f t="shared" si="3"/>
        <v>41.02692432457482</v>
      </c>
      <c r="H232" s="76"/>
    </row>
    <row r="233" spans="1:8" ht="13.5" thickBot="1">
      <c r="A233" s="41"/>
      <c r="C233" s="597">
        <v>4300</v>
      </c>
      <c r="D233" s="1" t="s">
        <v>14</v>
      </c>
      <c r="E233" s="55">
        <v>323685</v>
      </c>
      <c r="F233" s="9">
        <v>132798</v>
      </c>
      <c r="G233" s="572">
        <f t="shared" si="3"/>
        <v>41.02692432457482</v>
      </c>
      <c r="H233" s="9"/>
    </row>
    <row r="234" spans="1:8" ht="13.5" thickBot="1">
      <c r="A234" s="41"/>
      <c r="B234" s="44">
        <v>85295</v>
      </c>
      <c r="C234" s="39"/>
      <c r="D234" s="558" t="s">
        <v>13</v>
      </c>
      <c r="E234" s="36">
        <f>SUM(E235:E236)</f>
        <v>134800</v>
      </c>
      <c r="F234" s="580">
        <f>SUM(F235:F236)</f>
        <v>76318.61</v>
      </c>
      <c r="G234" s="575">
        <f t="shared" si="3"/>
        <v>56.616179525222556</v>
      </c>
      <c r="H234" s="76"/>
    </row>
    <row r="235" spans="1:8" ht="12.75">
      <c r="A235" s="41"/>
      <c r="B235" s="40"/>
      <c r="C235" s="20">
        <v>3110</v>
      </c>
      <c r="D235" s="1" t="s">
        <v>79</v>
      </c>
      <c r="E235" s="55">
        <v>1500</v>
      </c>
      <c r="F235" s="9"/>
      <c r="G235" s="572">
        <f t="shared" si="3"/>
        <v>0</v>
      </c>
      <c r="H235" s="9"/>
    </row>
    <row r="236" spans="1:8" ht="13.5" thickBot="1">
      <c r="A236" s="41"/>
      <c r="C236" s="20">
        <v>4300</v>
      </c>
      <c r="D236" s="1" t="s">
        <v>14</v>
      </c>
      <c r="E236" s="55">
        <v>133300</v>
      </c>
      <c r="F236" s="9">
        <v>76318.61</v>
      </c>
      <c r="G236" s="572">
        <f t="shared" si="3"/>
        <v>57.253270817704426</v>
      </c>
      <c r="H236" s="9"/>
    </row>
    <row r="237" spans="1:8" ht="26.25" thickBot="1">
      <c r="A237" s="565">
        <v>853</v>
      </c>
      <c r="B237" s="598"/>
      <c r="C237" s="39"/>
      <c r="D237" s="196" t="s">
        <v>332</v>
      </c>
      <c r="E237" s="36">
        <f>SUM(E238)</f>
        <v>170251</v>
      </c>
      <c r="F237" s="580">
        <f>SUM(F238)</f>
        <v>82045.92</v>
      </c>
      <c r="G237" s="575">
        <f t="shared" si="3"/>
        <v>48.191153062243394</v>
      </c>
      <c r="H237" s="555"/>
    </row>
    <row r="238" spans="1:8" ht="16.5" customHeight="1" thickBot="1">
      <c r="A238" s="41"/>
      <c r="B238" s="565">
        <v>85305</v>
      </c>
      <c r="C238" s="39"/>
      <c r="D238" s="558" t="s">
        <v>77</v>
      </c>
      <c r="E238" s="36">
        <f>SUM(E239:E245)</f>
        <v>170251</v>
      </c>
      <c r="F238" s="580">
        <f>SUM(F239:F245)</f>
        <v>82045.92</v>
      </c>
      <c r="G238" s="575">
        <f t="shared" si="3"/>
        <v>48.191153062243394</v>
      </c>
      <c r="H238" s="555"/>
    </row>
    <row r="239" spans="1:8" ht="12.75">
      <c r="A239" s="41"/>
      <c r="B239" s="40"/>
      <c r="C239" s="20">
        <v>4010</v>
      </c>
      <c r="D239" s="1" t="s">
        <v>43</v>
      </c>
      <c r="E239" s="55">
        <v>120564</v>
      </c>
      <c r="F239" s="9">
        <v>51734.34</v>
      </c>
      <c r="G239" s="572">
        <f t="shared" si="3"/>
        <v>42.91027172290235</v>
      </c>
      <c r="H239" s="9"/>
    </row>
    <row r="240" spans="1:8" ht="12.75">
      <c r="A240" s="41"/>
      <c r="B240" s="40"/>
      <c r="C240" s="20">
        <v>4040</v>
      </c>
      <c r="D240" s="1" t="s">
        <v>44</v>
      </c>
      <c r="E240" s="55">
        <v>9061</v>
      </c>
      <c r="F240" s="9">
        <v>8989</v>
      </c>
      <c r="G240" s="572">
        <f t="shared" si="3"/>
        <v>99.20538571901557</v>
      </c>
      <c r="H240" s="9"/>
    </row>
    <row r="241" spans="1:8" ht="12.75">
      <c r="A241" s="41"/>
      <c r="B241" s="40"/>
      <c r="C241" s="20">
        <v>4110</v>
      </c>
      <c r="D241" s="1" t="s">
        <v>45</v>
      </c>
      <c r="E241" s="55">
        <v>23320</v>
      </c>
      <c r="F241" s="9">
        <v>10925.7</v>
      </c>
      <c r="G241" s="572">
        <f t="shared" si="3"/>
        <v>46.851200686106345</v>
      </c>
      <c r="H241" s="9"/>
    </row>
    <row r="242" spans="1:8" ht="12.75">
      <c r="A242" s="41"/>
      <c r="B242" s="40"/>
      <c r="C242" s="20">
        <v>4120</v>
      </c>
      <c r="D242" s="1" t="s">
        <v>46</v>
      </c>
      <c r="E242" s="55">
        <v>3176</v>
      </c>
      <c r="F242" s="9">
        <v>1493.81</v>
      </c>
      <c r="G242" s="572">
        <f t="shared" si="3"/>
        <v>47.03431989924433</v>
      </c>
      <c r="H242" s="9"/>
    </row>
    <row r="243" spans="1:8" ht="12.75">
      <c r="A243" s="41"/>
      <c r="B243" s="40"/>
      <c r="C243" s="20">
        <v>4210</v>
      </c>
      <c r="D243" s="1" t="s">
        <v>38</v>
      </c>
      <c r="E243" s="55">
        <v>2000</v>
      </c>
      <c r="F243" s="9">
        <v>556.77</v>
      </c>
      <c r="G243" s="572">
        <f t="shared" si="3"/>
        <v>27.8385</v>
      </c>
      <c r="H243" s="9"/>
    </row>
    <row r="244" spans="1:8" ht="12.75">
      <c r="A244" s="41"/>
      <c r="B244" s="40"/>
      <c r="C244" s="20">
        <v>4300</v>
      </c>
      <c r="D244" s="1" t="s">
        <v>14</v>
      </c>
      <c r="E244" s="55">
        <v>5800</v>
      </c>
      <c r="F244" s="9">
        <v>3596.3</v>
      </c>
      <c r="G244" s="572">
        <f t="shared" si="3"/>
        <v>62.005172413793105</v>
      </c>
      <c r="H244" s="9"/>
    </row>
    <row r="245" spans="1:8" ht="13.5" thickBot="1">
      <c r="A245" s="41"/>
      <c r="B245" s="40"/>
      <c r="C245" s="20">
        <v>4440</v>
      </c>
      <c r="D245" s="1" t="s">
        <v>49</v>
      </c>
      <c r="E245" s="55">
        <v>6330</v>
      </c>
      <c r="F245" s="9">
        <v>4750</v>
      </c>
      <c r="G245" s="572">
        <f t="shared" si="3"/>
        <v>75.03949447077409</v>
      </c>
      <c r="H245" s="9"/>
    </row>
    <row r="246" spans="1:8" ht="13.5" thickBot="1">
      <c r="A246" s="82">
        <v>854</v>
      </c>
      <c r="B246" s="83"/>
      <c r="C246" s="112"/>
      <c r="D246" s="574" t="s">
        <v>84</v>
      </c>
      <c r="E246" s="599">
        <f>SUM(E247,E259)</f>
        <v>1774367</v>
      </c>
      <c r="F246" s="600">
        <f>SUM(F247,F259)</f>
        <v>898824.8899999999</v>
      </c>
      <c r="G246" s="575">
        <f t="shared" si="3"/>
        <v>50.6560869312831</v>
      </c>
      <c r="H246" s="601"/>
    </row>
    <row r="247" spans="1:8" ht="12.75" customHeight="1" thickBot="1">
      <c r="A247" s="41"/>
      <c r="B247" s="44">
        <v>85401</v>
      </c>
      <c r="C247" s="39"/>
      <c r="D247" s="558" t="s">
        <v>85</v>
      </c>
      <c r="E247" s="36">
        <f>SUM(E248:E258)</f>
        <v>1476873</v>
      </c>
      <c r="F247" s="580">
        <f>SUM(F248:F258)</f>
        <v>726723.69</v>
      </c>
      <c r="G247" s="575">
        <f t="shared" si="3"/>
        <v>49.206918265822445</v>
      </c>
      <c r="H247" s="76"/>
    </row>
    <row r="248" spans="1:8" ht="12.75">
      <c r="A248" s="41"/>
      <c r="C248" s="20">
        <v>3020</v>
      </c>
      <c r="D248" s="1" t="s">
        <v>42</v>
      </c>
      <c r="E248" s="55">
        <v>1541</v>
      </c>
      <c r="F248" s="9"/>
      <c r="G248" s="572">
        <f t="shared" si="3"/>
        <v>0</v>
      </c>
      <c r="H248" s="9"/>
    </row>
    <row r="249" spans="1:8" ht="12.75">
      <c r="A249" s="41"/>
      <c r="C249" s="20">
        <v>4010</v>
      </c>
      <c r="D249" s="1" t="s">
        <v>43</v>
      </c>
      <c r="E249" s="55">
        <v>702599</v>
      </c>
      <c r="F249" s="9">
        <v>329279.38</v>
      </c>
      <c r="G249" s="572">
        <f t="shared" si="3"/>
        <v>46.86590501836752</v>
      </c>
      <c r="H249" s="9"/>
    </row>
    <row r="250" spans="1:8" ht="12.75">
      <c r="A250" s="41"/>
      <c r="C250" s="20">
        <v>4040</v>
      </c>
      <c r="D250" s="1" t="s">
        <v>44</v>
      </c>
      <c r="E250" s="55">
        <v>61694</v>
      </c>
      <c r="F250" s="9">
        <v>53651</v>
      </c>
      <c r="G250" s="572">
        <f t="shared" si="3"/>
        <v>86.96307582585017</v>
      </c>
      <c r="H250" s="9"/>
    </row>
    <row r="251" spans="1:8" ht="12.75">
      <c r="A251" s="41"/>
      <c r="C251" s="20">
        <v>4110</v>
      </c>
      <c r="D251" s="1" t="s">
        <v>45</v>
      </c>
      <c r="E251" s="55">
        <v>134746</v>
      </c>
      <c r="F251" s="9">
        <v>67877</v>
      </c>
      <c r="G251" s="572">
        <f t="shared" si="3"/>
        <v>50.37403707716741</v>
      </c>
      <c r="H251" s="9"/>
    </row>
    <row r="252" spans="1:8" ht="12.75">
      <c r="A252" s="41"/>
      <c r="C252" s="20">
        <v>4120</v>
      </c>
      <c r="D252" s="1" t="s">
        <v>46</v>
      </c>
      <c r="E252" s="55">
        <v>18347</v>
      </c>
      <c r="F252" s="9">
        <v>8871.6</v>
      </c>
      <c r="G252" s="572">
        <f t="shared" si="3"/>
        <v>48.35449937319453</v>
      </c>
      <c r="H252" s="9"/>
    </row>
    <row r="253" spans="1:8" ht="12.75">
      <c r="A253" s="41"/>
      <c r="C253" s="20">
        <v>4210</v>
      </c>
      <c r="D253" s="1" t="s">
        <v>86</v>
      </c>
      <c r="E253" s="55">
        <v>14506</v>
      </c>
      <c r="F253" s="9">
        <v>6407.88</v>
      </c>
      <c r="G253" s="572">
        <f t="shared" si="3"/>
        <v>44.17399696677237</v>
      </c>
      <c r="H253" s="9"/>
    </row>
    <row r="254" spans="1:8" ht="12.75">
      <c r="A254" s="41"/>
      <c r="C254" s="20">
        <v>4220</v>
      </c>
      <c r="D254" s="1" t="s">
        <v>75</v>
      </c>
      <c r="E254" s="55">
        <v>473403</v>
      </c>
      <c r="F254" s="9">
        <v>216973.83</v>
      </c>
      <c r="G254" s="572">
        <f t="shared" si="3"/>
        <v>45.832795736402176</v>
      </c>
      <c r="H254" s="9"/>
    </row>
    <row r="255" spans="1:8" ht="12.75">
      <c r="A255" s="41"/>
      <c r="C255" s="20">
        <v>4270</v>
      </c>
      <c r="D255" s="1" t="s">
        <v>22</v>
      </c>
      <c r="E255" s="55">
        <v>1200</v>
      </c>
      <c r="F255" s="9"/>
      <c r="G255" s="572">
        <f t="shared" si="3"/>
        <v>0</v>
      </c>
      <c r="H255" s="9"/>
    </row>
    <row r="256" spans="1:8" ht="12.75">
      <c r="A256" s="41"/>
      <c r="C256" s="20">
        <v>4300</v>
      </c>
      <c r="D256" s="1" t="s">
        <v>14</v>
      </c>
      <c r="E256" s="55">
        <v>7860</v>
      </c>
      <c r="F256" s="9">
        <v>2823</v>
      </c>
      <c r="G256" s="572">
        <f t="shared" si="3"/>
        <v>35.916030534351144</v>
      </c>
      <c r="H256" s="9"/>
    </row>
    <row r="257" spans="1:8" ht="12.75">
      <c r="A257" s="41"/>
      <c r="C257" s="20">
        <v>4440</v>
      </c>
      <c r="D257" s="1" t="s">
        <v>49</v>
      </c>
      <c r="E257" s="55">
        <v>46853</v>
      </c>
      <c r="F257" s="9">
        <v>35716</v>
      </c>
      <c r="G257" s="572">
        <f t="shared" si="3"/>
        <v>76.22991057136149</v>
      </c>
      <c r="H257" s="9"/>
    </row>
    <row r="258" spans="1:8" ht="13.5" thickBot="1">
      <c r="A258" s="41"/>
      <c r="C258" s="20">
        <v>6060</v>
      </c>
      <c r="D258" s="1" t="s">
        <v>30</v>
      </c>
      <c r="E258" s="55">
        <v>14124</v>
      </c>
      <c r="F258" s="9">
        <v>5124</v>
      </c>
      <c r="G258" s="572">
        <f t="shared" si="3"/>
        <v>36.27867459643161</v>
      </c>
      <c r="H258" s="9"/>
    </row>
    <row r="259" spans="1:8" ht="23.25" thickBot="1">
      <c r="A259" s="41"/>
      <c r="B259" s="84">
        <v>85412</v>
      </c>
      <c r="C259" s="39"/>
      <c r="D259" s="576" t="s">
        <v>88</v>
      </c>
      <c r="E259" s="36">
        <f>SUM(E260:E261)</f>
        <v>297494</v>
      </c>
      <c r="F259" s="580">
        <f>SUM(F260:F261)</f>
        <v>172101.2</v>
      </c>
      <c r="G259" s="575">
        <f t="shared" si="3"/>
        <v>57.85030958607569</v>
      </c>
      <c r="H259" s="594"/>
    </row>
    <row r="260" spans="1:8" ht="12.75">
      <c r="A260" s="41"/>
      <c r="C260" s="20">
        <v>4210</v>
      </c>
      <c r="D260" s="1" t="s">
        <v>38</v>
      </c>
      <c r="E260" s="55">
        <v>2000</v>
      </c>
      <c r="F260" s="9"/>
      <c r="G260" s="572">
        <f t="shared" si="3"/>
        <v>0</v>
      </c>
      <c r="H260" s="9"/>
    </row>
    <row r="261" spans="1:8" ht="13.5" thickBot="1">
      <c r="A261" s="41"/>
      <c r="C261" s="20">
        <v>4300</v>
      </c>
      <c r="D261" s="1" t="s">
        <v>14</v>
      </c>
      <c r="E261" s="55">
        <v>295494</v>
      </c>
      <c r="F261" s="9">
        <v>172101.2</v>
      </c>
      <c r="G261" s="572">
        <f t="shared" si="3"/>
        <v>58.241859394776206</v>
      </c>
      <c r="H261" s="9"/>
    </row>
    <row r="262" spans="1:8" ht="13.5" thickBot="1">
      <c r="A262" s="44">
        <v>900</v>
      </c>
      <c r="B262" s="53"/>
      <c r="C262" s="39"/>
      <c r="D262" s="595" t="s">
        <v>89</v>
      </c>
      <c r="E262" s="36">
        <f>SUM(E263,E266,E268,E272,E276,E279)</f>
        <v>5363895.47</v>
      </c>
      <c r="F262" s="580">
        <f>SUM(F263,F266,F268,F272,F276,F279)</f>
        <v>1761433.67</v>
      </c>
      <c r="G262" s="575">
        <f t="shared" si="3"/>
        <v>32.838702391789894</v>
      </c>
      <c r="H262" s="76"/>
    </row>
    <row r="263" spans="1:8" ht="13.5" thickBot="1">
      <c r="A263" s="41"/>
      <c r="B263" s="44">
        <v>90003</v>
      </c>
      <c r="C263" s="39"/>
      <c r="D263" s="558" t="s">
        <v>90</v>
      </c>
      <c r="E263" s="36">
        <f>SUM(E264:E265)</f>
        <v>431000</v>
      </c>
      <c r="F263" s="580">
        <f>SUM(F264:F265)</f>
        <v>256696.83</v>
      </c>
      <c r="G263" s="575">
        <f t="shared" si="3"/>
        <v>59.55842923433874</v>
      </c>
      <c r="H263" s="76"/>
    </row>
    <row r="264" spans="1:8" ht="12.75">
      <c r="A264" s="41"/>
      <c r="C264" s="20">
        <v>2650</v>
      </c>
      <c r="D264" s="1" t="s">
        <v>333</v>
      </c>
      <c r="E264" s="55">
        <v>424300</v>
      </c>
      <c r="F264" s="9">
        <v>250000</v>
      </c>
      <c r="G264" s="572">
        <f t="shared" si="3"/>
        <v>58.92057506481263</v>
      </c>
      <c r="H264" s="9"/>
    </row>
    <row r="265" spans="1:8" ht="13.5" thickBot="1">
      <c r="A265" s="41"/>
      <c r="C265" s="20">
        <v>4300</v>
      </c>
      <c r="D265" s="1" t="s">
        <v>14</v>
      </c>
      <c r="E265" s="55">
        <v>6700</v>
      </c>
      <c r="F265" s="9">
        <v>6696.83</v>
      </c>
      <c r="G265" s="572">
        <f t="shared" si="3"/>
        <v>99.95268656716418</v>
      </c>
      <c r="H265" s="9"/>
    </row>
    <row r="266" spans="1:8" ht="27" customHeight="1" thickBot="1">
      <c r="A266" s="41"/>
      <c r="B266" s="565">
        <v>90004</v>
      </c>
      <c r="C266" s="39"/>
      <c r="D266" s="558" t="s">
        <v>91</v>
      </c>
      <c r="E266" s="36">
        <f>SUM(E267:E267)</f>
        <v>383200</v>
      </c>
      <c r="F266" s="580">
        <f>SUM(F267:F267)</f>
        <v>7500</v>
      </c>
      <c r="G266" s="575">
        <f t="shared" si="3"/>
        <v>1.9572025052192066</v>
      </c>
      <c r="H266" s="555"/>
    </row>
    <row r="267" spans="1:8" ht="13.5" thickBot="1">
      <c r="A267" s="41"/>
      <c r="C267" s="20">
        <v>2650</v>
      </c>
      <c r="D267" s="1" t="s">
        <v>333</v>
      </c>
      <c r="E267" s="55">
        <v>383200</v>
      </c>
      <c r="F267" s="9">
        <v>7500</v>
      </c>
      <c r="G267" s="572">
        <f t="shared" si="3"/>
        <v>1.9572025052192066</v>
      </c>
      <c r="H267" s="9"/>
    </row>
    <row r="268" spans="1:8" ht="13.5" thickBot="1">
      <c r="A268" s="41"/>
      <c r="B268" s="44">
        <v>90015</v>
      </c>
      <c r="C268" s="39"/>
      <c r="D268" s="558" t="s">
        <v>92</v>
      </c>
      <c r="E268" s="36">
        <f>SUM(E269:E271)</f>
        <v>943638</v>
      </c>
      <c r="F268" s="580">
        <f>SUM(F269:F271)</f>
        <v>547475.1900000001</v>
      </c>
      <c r="G268" s="575">
        <f t="shared" si="3"/>
        <v>58.01750141473744</v>
      </c>
      <c r="H268" s="76"/>
    </row>
    <row r="269" spans="1:8" ht="12.75">
      <c r="A269" s="41"/>
      <c r="C269" s="20">
        <v>2650</v>
      </c>
      <c r="D269" s="1" t="s">
        <v>333</v>
      </c>
      <c r="E269" s="55">
        <v>844938</v>
      </c>
      <c r="F269" s="9">
        <v>450000</v>
      </c>
      <c r="G269" s="572">
        <f t="shared" si="3"/>
        <v>53.25834558275282</v>
      </c>
      <c r="H269" s="9"/>
    </row>
    <row r="270" spans="1:8" ht="12.75">
      <c r="A270" s="41"/>
      <c r="C270" s="20">
        <v>4260</v>
      </c>
      <c r="D270" s="1" t="s">
        <v>47</v>
      </c>
      <c r="E270" s="55">
        <v>74200</v>
      </c>
      <c r="F270" s="9">
        <v>73015.95</v>
      </c>
      <c r="G270" s="572">
        <f t="shared" si="3"/>
        <v>98.40424528301887</v>
      </c>
      <c r="H270" s="9"/>
    </row>
    <row r="271" spans="1:8" ht="13.5" thickBot="1">
      <c r="A271" s="65"/>
      <c r="B271" s="62"/>
      <c r="C271" s="50">
        <v>4300</v>
      </c>
      <c r="D271" s="62" t="s">
        <v>14</v>
      </c>
      <c r="E271" s="52">
        <v>24500</v>
      </c>
      <c r="F271" s="63">
        <v>24459.24</v>
      </c>
      <c r="G271" s="554">
        <f aca="true" t="shared" si="4" ref="G271:G309">SUM(F271/E271)*100</f>
        <v>99.83363265306123</v>
      </c>
      <c r="H271" s="9"/>
    </row>
    <row r="272" spans="1:8" ht="13.5" thickBot="1">
      <c r="A272" s="10"/>
      <c r="B272" s="48">
        <v>90017</v>
      </c>
      <c r="C272" s="39"/>
      <c r="D272" s="558" t="s">
        <v>93</v>
      </c>
      <c r="E272" s="36">
        <f>SUM(E273,E274,E275)</f>
        <v>2570800</v>
      </c>
      <c r="F272" s="580">
        <f>SUM(F273,F275)</f>
        <v>285191.72</v>
      </c>
      <c r="G272" s="575">
        <f t="shared" si="4"/>
        <v>11.093500855764741</v>
      </c>
      <c r="H272" s="76"/>
    </row>
    <row r="273" spans="1:8" ht="25.5">
      <c r="A273" s="41"/>
      <c r="C273" s="20">
        <v>2650</v>
      </c>
      <c r="D273" s="593" t="s">
        <v>94</v>
      </c>
      <c r="E273" s="55">
        <v>449800</v>
      </c>
      <c r="F273" s="9">
        <v>285191.72</v>
      </c>
      <c r="G273" s="572">
        <f t="shared" si="4"/>
        <v>63.40411738550466</v>
      </c>
      <c r="H273" s="9"/>
    </row>
    <row r="274" spans="1:8" ht="12.75">
      <c r="A274" s="41"/>
      <c r="C274" s="20">
        <v>6050</v>
      </c>
      <c r="D274" s="593" t="s">
        <v>68</v>
      </c>
      <c r="E274" s="55">
        <v>12000</v>
      </c>
      <c r="F274" s="9"/>
      <c r="G274" s="572"/>
      <c r="H274" s="9"/>
    </row>
    <row r="275" spans="1:8" ht="39" thickBot="1">
      <c r="A275" s="41"/>
      <c r="C275" s="20">
        <v>6210</v>
      </c>
      <c r="D275" s="593" t="s">
        <v>25</v>
      </c>
      <c r="E275" s="55">
        <v>2109000</v>
      </c>
      <c r="F275" s="9"/>
      <c r="G275" s="572">
        <f t="shared" si="4"/>
        <v>0</v>
      </c>
      <c r="H275" s="9"/>
    </row>
    <row r="276" spans="1:8" ht="13.5" thickBot="1">
      <c r="A276" s="41"/>
      <c r="B276" s="44">
        <v>90095</v>
      </c>
      <c r="C276" s="39"/>
      <c r="D276" s="558" t="s">
        <v>334</v>
      </c>
      <c r="E276" s="36">
        <f>SUM(E277:E278)</f>
        <v>403252.47</v>
      </c>
      <c r="F276" s="580">
        <f>SUM(F277:F278)</f>
        <v>91186.81</v>
      </c>
      <c r="G276" s="575">
        <f t="shared" si="4"/>
        <v>22.612833592810976</v>
      </c>
      <c r="H276" s="76"/>
    </row>
    <row r="277" spans="1:8" ht="12.75">
      <c r="A277" s="41"/>
      <c r="B277" s="40"/>
      <c r="C277" s="20">
        <v>4210</v>
      </c>
      <c r="D277" s="1" t="s">
        <v>86</v>
      </c>
      <c r="E277" s="69">
        <v>4000</v>
      </c>
      <c r="F277" s="76">
        <v>879</v>
      </c>
      <c r="G277" s="572"/>
      <c r="H277" s="76"/>
    </row>
    <row r="278" spans="1:8" ht="13.5" thickBot="1">
      <c r="A278" s="41"/>
      <c r="B278" s="40"/>
      <c r="C278" s="20">
        <v>4300</v>
      </c>
      <c r="D278" s="1" t="s">
        <v>14</v>
      </c>
      <c r="E278" s="55">
        <v>399252.47</v>
      </c>
      <c r="F278" s="9">
        <v>90307.81</v>
      </c>
      <c r="G278" s="572">
        <f t="shared" si="4"/>
        <v>22.619223871050817</v>
      </c>
      <c r="H278" s="9"/>
    </row>
    <row r="279" spans="1:8" ht="13.5" thickBot="1">
      <c r="A279" s="41"/>
      <c r="B279" s="44">
        <v>90095</v>
      </c>
      <c r="C279" s="39"/>
      <c r="D279" s="558" t="s">
        <v>95</v>
      </c>
      <c r="E279" s="36">
        <f>SUM(E280)</f>
        <v>632005</v>
      </c>
      <c r="F279" s="580">
        <f>SUM(F280)</f>
        <v>573383.12</v>
      </c>
      <c r="G279" s="575">
        <f t="shared" si="4"/>
        <v>90.72445945839036</v>
      </c>
      <c r="H279" s="76"/>
    </row>
    <row r="280" spans="1:8" ht="13.5" thickBot="1">
      <c r="A280" s="41"/>
      <c r="C280" s="20">
        <v>6050</v>
      </c>
      <c r="D280" s="1" t="s">
        <v>68</v>
      </c>
      <c r="E280" s="55">
        <v>632005</v>
      </c>
      <c r="F280" s="9">
        <v>573383.12</v>
      </c>
      <c r="G280" s="572">
        <f t="shared" si="4"/>
        <v>90.72445945839036</v>
      </c>
      <c r="H280" s="9"/>
    </row>
    <row r="281" spans="1:8" ht="13.5" thickBot="1">
      <c r="A281" s="84">
        <v>921</v>
      </c>
      <c r="B281" s="53"/>
      <c r="C281" s="39"/>
      <c r="D281" s="595" t="s">
        <v>96</v>
      </c>
      <c r="E281" s="36">
        <f>SUM(E282,E288,E291)</f>
        <v>1642422.26</v>
      </c>
      <c r="F281" s="580">
        <f>SUM(F282,F288,F291)</f>
        <v>847981.12</v>
      </c>
      <c r="G281" s="575">
        <f t="shared" si="4"/>
        <v>51.62990910753974</v>
      </c>
      <c r="H281" s="594"/>
    </row>
    <row r="282" spans="1:8" ht="13.5" thickBot="1">
      <c r="A282" s="41"/>
      <c r="B282" s="44">
        <v>92105</v>
      </c>
      <c r="C282" s="39"/>
      <c r="D282" s="558" t="s">
        <v>97</v>
      </c>
      <c r="E282" s="36">
        <f>SUM(E283:E287)</f>
        <v>375885.26</v>
      </c>
      <c r="F282" s="580">
        <f>SUM(F283:F287)</f>
        <v>249981.12</v>
      </c>
      <c r="G282" s="575">
        <f t="shared" si="4"/>
        <v>66.50463495163392</v>
      </c>
      <c r="H282" s="76"/>
    </row>
    <row r="283" spans="1:8" ht="22.5">
      <c r="A283" s="41"/>
      <c r="B283" s="40"/>
      <c r="C283" s="12">
        <v>2630</v>
      </c>
      <c r="D283" s="602" t="s">
        <v>54</v>
      </c>
      <c r="E283" s="43">
        <v>10000</v>
      </c>
      <c r="F283" s="9">
        <v>8500</v>
      </c>
      <c r="G283" s="573">
        <f t="shared" si="4"/>
        <v>85</v>
      </c>
      <c r="H283" s="9"/>
    </row>
    <row r="284" spans="1:8" ht="12.75">
      <c r="A284" s="41"/>
      <c r="B284" s="40"/>
      <c r="C284" s="20">
        <v>3020</v>
      </c>
      <c r="D284" s="603" t="s">
        <v>42</v>
      </c>
      <c r="E284" s="55">
        <v>7500</v>
      </c>
      <c r="F284" s="9">
        <v>7500</v>
      </c>
      <c r="G284" s="572">
        <f t="shared" si="4"/>
        <v>100</v>
      </c>
      <c r="H284" s="9"/>
    </row>
    <row r="285" spans="1:8" ht="12.75">
      <c r="A285" s="41"/>
      <c r="C285" s="20">
        <v>4210</v>
      </c>
      <c r="D285" s="1" t="s">
        <v>86</v>
      </c>
      <c r="E285" s="55">
        <v>32000</v>
      </c>
      <c r="F285" s="9">
        <v>8561.88</v>
      </c>
      <c r="G285" s="572">
        <f t="shared" si="4"/>
        <v>26.755874999999996</v>
      </c>
      <c r="H285" s="9"/>
    </row>
    <row r="286" spans="1:8" ht="12.75">
      <c r="A286" s="41"/>
      <c r="C286" s="20">
        <v>4300</v>
      </c>
      <c r="D286" s="1" t="s">
        <v>14</v>
      </c>
      <c r="E286" s="55">
        <v>186385.26</v>
      </c>
      <c r="F286" s="9">
        <v>125580.94</v>
      </c>
      <c r="G286" s="572">
        <f t="shared" si="4"/>
        <v>67.37707692121148</v>
      </c>
      <c r="H286" s="9"/>
    </row>
    <row r="287" spans="1:8" ht="39" thickBot="1">
      <c r="A287" s="41"/>
      <c r="C287" s="50">
        <v>6210</v>
      </c>
      <c r="D287" s="593" t="s">
        <v>25</v>
      </c>
      <c r="E287" s="52">
        <v>140000</v>
      </c>
      <c r="F287" s="9">
        <v>99838.3</v>
      </c>
      <c r="G287" s="554">
        <f t="shared" si="4"/>
        <v>71.31307142857143</v>
      </c>
      <c r="H287" s="9"/>
    </row>
    <row r="288" spans="1:8" ht="13.5" thickBot="1">
      <c r="A288" s="41"/>
      <c r="B288" s="44">
        <v>92116</v>
      </c>
      <c r="C288" s="39"/>
      <c r="D288" s="558" t="s">
        <v>335</v>
      </c>
      <c r="E288" s="36">
        <f>SUM(E289:E290)</f>
        <v>1186537</v>
      </c>
      <c r="F288" s="580">
        <f>SUM(F289:F290)</f>
        <v>598000</v>
      </c>
      <c r="G288" s="575">
        <f t="shared" si="4"/>
        <v>50.39876548308227</v>
      </c>
      <c r="H288" s="76"/>
    </row>
    <row r="289" spans="1:8" ht="12.75">
      <c r="A289" s="41"/>
      <c r="C289" s="20">
        <v>2550</v>
      </c>
      <c r="D289" s="1" t="s">
        <v>98</v>
      </c>
      <c r="E289" s="55">
        <v>1171537</v>
      </c>
      <c r="F289" s="9">
        <v>598000</v>
      </c>
      <c r="G289" s="572">
        <f t="shared" si="4"/>
        <v>51.04405580020094</v>
      </c>
      <c r="H289" s="9"/>
    </row>
    <row r="290" spans="1:8" ht="13.5" thickBot="1">
      <c r="A290" s="41"/>
      <c r="B290" s="62"/>
      <c r="C290" s="50">
        <v>6140</v>
      </c>
      <c r="D290" s="62" t="s">
        <v>336</v>
      </c>
      <c r="E290" s="52">
        <v>15000</v>
      </c>
      <c r="F290" s="63"/>
      <c r="G290" s="554">
        <f t="shared" si="4"/>
        <v>0</v>
      </c>
      <c r="H290" s="9"/>
    </row>
    <row r="291" spans="1:8" ht="23.25" thickBot="1">
      <c r="A291" s="41"/>
      <c r="B291" s="48">
        <v>92120</v>
      </c>
      <c r="C291" s="39"/>
      <c r="D291" s="576" t="s">
        <v>99</v>
      </c>
      <c r="E291" s="36">
        <f>SUM(E292:E292)</f>
        <v>80000</v>
      </c>
      <c r="F291" s="580">
        <f>SUM(F292:F292)</f>
        <v>0</v>
      </c>
      <c r="G291" s="575">
        <f t="shared" si="4"/>
        <v>0</v>
      </c>
      <c r="H291" s="76"/>
    </row>
    <row r="292" spans="1:8" ht="13.5" thickBot="1">
      <c r="A292" s="41"/>
      <c r="C292" s="20">
        <v>4300</v>
      </c>
      <c r="D292" s="1" t="s">
        <v>14</v>
      </c>
      <c r="E292" s="55">
        <v>80000</v>
      </c>
      <c r="F292" s="9"/>
      <c r="G292" s="572">
        <f t="shared" si="4"/>
        <v>0</v>
      </c>
      <c r="H292" s="9"/>
    </row>
    <row r="293" spans="1:8" ht="13.5" thickBot="1">
      <c r="A293" s="84">
        <v>926</v>
      </c>
      <c r="B293" s="604"/>
      <c r="C293" s="39"/>
      <c r="D293" s="595" t="s">
        <v>100</v>
      </c>
      <c r="E293" s="36">
        <f>SUM(E294,E308)</f>
        <v>1208670</v>
      </c>
      <c r="F293" s="580">
        <f>SUM(F294,F308)</f>
        <v>502498</v>
      </c>
      <c r="G293" s="575">
        <f t="shared" si="4"/>
        <v>41.574457875185125</v>
      </c>
      <c r="H293" s="594"/>
    </row>
    <row r="294" spans="1:8" ht="13.5" thickBot="1">
      <c r="A294" s="41"/>
      <c r="B294" s="569">
        <v>92604</v>
      </c>
      <c r="C294" s="50"/>
      <c r="D294" s="605" t="s">
        <v>101</v>
      </c>
      <c r="E294" s="31">
        <f>SUM(E295:E307)</f>
        <v>858670</v>
      </c>
      <c r="F294" s="32">
        <f>SUM(F295:F307)</f>
        <v>440113</v>
      </c>
      <c r="G294" s="554">
        <f t="shared" si="4"/>
        <v>51.255196990694905</v>
      </c>
      <c r="H294" s="76"/>
    </row>
    <row r="295" spans="1:8" ht="12.75">
      <c r="A295" s="41"/>
      <c r="B295" s="40"/>
      <c r="C295" s="12">
        <v>3020</v>
      </c>
      <c r="D295" s="606" t="s">
        <v>42</v>
      </c>
      <c r="E295" s="55">
        <v>1500</v>
      </c>
      <c r="F295" s="71"/>
      <c r="G295" s="573">
        <f t="shared" si="4"/>
        <v>0</v>
      </c>
      <c r="H295" s="9"/>
    </row>
    <row r="296" spans="1:8" ht="15.75" customHeight="1">
      <c r="A296" s="41"/>
      <c r="C296" s="20">
        <v>4010</v>
      </c>
      <c r="D296" s="1" t="s">
        <v>43</v>
      </c>
      <c r="E296" s="55">
        <v>427900</v>
      </c>
      <c r="F296" s="71">
        <v>196649</v>
      </c>
      <c r="G296" s="572">
        <f t="shared" si="4"/>
        <v>45.95676559943912</v>
      </c>
      <c r="H296" s="120"/>
    </row>
    <row r="297" spans="1:8" ht="12.75">
      <c r="A297" s="41"/>
      <c r="C297" s="20">
        <v>4040</v>
      </c>
      <c r="D297" s="1" t="s">
        <v>44</v>
      </c>
      <c r="E297" s="55">
        <v>38000</v>
      </c>
      <c r="F297" s="71">
        <v>36582</v>
      </c>
      <c r="G297" s="572">
        <f t="shared" si="4"/>
        <v>96.26842105263158</v>
      </c>
      <c r="H297" s="9"/>
    </row>
    <row r="298" spans="1:8" ht="12.75">
      <c r="A298" s="41"/>
      <c r="C298" s="20">
        <v>4110</v>
      </c>
      <c r="D298" s="1" t="s">
        <v>45</v>
      </c>
      <c r="E298" s="55">
        <v>78700</v>
      </c>
      <c r="F298" s="71">
        <v>33284</v>
      </c>
      <c r="G298" s="572">
        <f t="shared" si="4"/>
        <v>42.292249047013975</v>
      </c>
      <c r="H298" s="9"/>
    </row>
    <row r="299" spans="1:8" ht="12.75">
      <c r="A299" s="41"/>
      <c r="C299" s="20">
        <v>4120</v>
      </c>
      <c r="D299" s="1" t="s">
        <v>46</v>
      </c>
      <c r="E299" s="55">
        <v>11100</v>
      </c>
      <c r="F299" s="71">
        <v>4660</v>
      </c>
      <c r="G299" s="572">
        <f t="shared" si="4"/>
        <v>41.98198198198198</v>
      </c>
      <c r="H299" s="9"/>
    </row>
    <row r="300" spans="1:8" ht="12.75">
      <c r="A300" s="41"/>
      <c r="C300" s="20">
        <v>4210</v>
      </c>
      <c r="D300" s="1" t="s">
        <v>38</v>
      </c>
      <c r="E300" s="55">
        <v>67670</v>
      </c>
      <c r="F300" s="71">
        <v>31388</v>
      </c>
      <c r="G300" s="572">
        <f t="shared" si="4"/>
        <v>46.38392197428698</v>
      </c>
      <c r="H300" s="9"/>
    </row>
    <row r="301" spans="1:8" ht="12.75">
      <c r="A301" s="41"/>
      <c r="C301" s="20">
        <v>4260</v>
      </c>
      <c r="D301" s="1" t="s">
        <v>47</v>
      </c>
      <c r="E301" s="55">
        <v>107000</v>
      </c>
      <c r="F301" s="71">
        <v>50072</v>
      </c>
      <c r="G301" s="572">
        <f t="shared" si="4"/>
        <v>46.79626168224299</v>
      </c>
      <c r="H301" s="9"/>
    </row>
    <row r="302" spans="1:8" ht="12.75">
      <c r="A302" s="41"/>
      <c r="C302" s="20">
        <v>4270</v>
      </c>
      <c r="D302" s="1" t="s">
        <v>22</v>
      </c>
      <c r="E302" s="55">
        <v>2000</v>
      </c>
      <c r="F302" s="71">
        <v>1117</v>
      </c>
      <c r="G302" s="572">
        <f t="shared" si="4"/>
        <v>55.85</v>
      </c>
      <c r="H302" s="9"/>
    </row>
    <row r="303" spans="1:8" ht="15.75" customHeight="1">
      <c r="A303" s="41"/>
      <c r="C303" s="20">
        <v>4300</v>
      </c>
      <c r="D303" s="1" t="s">
        <v>14</v>
      </c>
      <c r="E303" s="55">
        <v>78180</v>
      </c>
      <c r="F303" s="71">
        <v>48920</v>
      </c>
      <c r="G303" s="572">
        <f t="shared" si="4"/>
        <v>62.57354822205168</v>
      </c>
      <c r="H303" s="120"/>
    </row>
    <row r="304" spans="1:8" ht="12.75">
      <c r="A304" s="41"/>
      <c r="C304" s="20">
        <v>4410</v>
      </c>
      <c r="D304" s="1" t="s">
        <v>39</v>
      </c>
      <c r="E304" s="55">
        <v>3300</v>
      </c>
      <c r="F304" s="71">
        <v>1334</v>
      </c>
      <c r="G304" s="572">
        <f t="shared" si="4"/>
        <v>40.42424242424242</v>
      </c>
      <c r="H304" s="9"/>
    </row>
    <row r="305" spans="1:8" ht="12.75">
      <c r="A305" s="41"/>
      <c r="C305" s="20">
        <v>4430</v>
      </c>
      <c r="D305" s="607" t="s">
        <v>28</v>
      </c>
      <c r="E305" s="55">
        <v>2500</v>
      </c>
      <c r="F305" s="71">
        <v>200</v>
      </c>
      <c r="G305" s="572">
        <f t="shared" si="4"/>
        <v>8</v>
      </c>
      <c r="H305" s="9"/>
    </row>
    <row r="306" spans="1:8" ht="13.5" customHeight="1">
      <c r="A306" s="41"/>
      <c r="C306" s="20">
        <v>4440</v>
      </c>
      <c r="D306" s="1" t="s">
        <v>49</v>
      </c>
      <c r="E306" s="55">
        <v>13000</v>
      </c>
      <c r="F306" s="71">
        <v>8087</v>
      </c>
      <c r="G306" s="572">
        <f t="shared" si="4"/>
        <v>62.207692307692305</v>
      </c>
      <c r="H306" s="120"/>
    </row>
    <row r="307" spans="1:8" ht="13.5" thickBot="1">
      <c r="A307" s="41"/>
      <c r="C307" s="50">
        <v>6060</v>
      </c>
      <c r="D307" s="1" t="s">
        <v>68</v>
      </c>
      <c r="E307" s="52">
        <v>27820</v>
      </c>
      <c r="F307" s="73">
        <v>27820</v>
      </c>
      <c r="G307" s="554">
        <f t="shared" si="4"/>
        <v>100</v>
      </c>
      <c r="H307" s="9"/>
    </row>
    <row r="308" spans="1:8" ht="13.5" thickBot="1">
      <c r="A308" s="41"/>
      <c r="B308" s="44">
        <v>92695</v>
      </c>
      <c r="C308" s="56"/>
      <c r="D308" s="595" t="s">
        <v>13</v>
      </c>
      <c r="E308" s="36">
        <f>SUM(E309)</f>
        <v>350000</v>
      </c>
      <c r="F308" s="36">
        <f>SUM(F309)</f>
        <v>62385</v>
      </c>
      <c r="G308" s="554">
        <f t="shared" si="4"/>
        <v>17.824285714285715</v>
      </c>
      <c r="H308" s="76"/>
    </row>
    <row r="309" spans="1:8" ht="26.25" thickBot="1">
      <c r="A309" s="65"/>
      <c r="B309" s="62"/>
      <c r="C309" s="39">
        <v>2630</v>
      </c>
      <c r="D309" s="608" t="s">
        <v>54</v>
      </c>
      <c r="E309" s="52">
        <v>350000</v>
      </c>
      <c r="F309" s="52">
        <v>62385</v>
      </c>
      <c r="G309" s="554">
        <f t="shared" si="4"/>
        <v>17.824285714285715</v>
      </c>
      <c r="H309" s="120"/>
    </row>
    <row r="310" ht="12.75">
      <c r="E310" s="9"/>
    </row>
    <row r="311" ht="12.75">
      <c r="E311" s="9"/>
    </row>
    <row r="312" ht="12.75">
      <c r="E312" s="9"/>
    </row>
    <row r="313" ht="12.75">
      <c r="E313" s="9"/>
    </row>
    <row r="314" ht="12.75">
      <c r="E314" s="9"/>
    </row>
    <row r="315" ht="12.75">
      <c r="E315" s="9"/>
    </row>
    <row r="316" ht="12.75">
      <c r="E316" s="9"/>
    </row>
    <row r="317" ht="12.75">
      <c r="E317" s="9"/>
    </row>
    <row r="318" ht="12.75">
      <c r="E318" s="9"/>
    </row>
    <row r="319" ht="12.75">
      <c r="E319" s="9"/>
    </row>
    <row r="320" ht="12.75">
      <c r="E320" s="9"/>
    </row>
    <row r="321" ht="12.75">
      <c r="E321" s="9"/>
    </row>
    <row r="322" ht="12.75">
      <c r="E322" s="9"/>
    </row>
    <row r="323" ht="12.75">
      <c r="E323" s="9"/>
    </row>
    <row r="324" ht="12.75">
      <c r="E324" s="9"/>
    </row>
    <row r="325" ht="12.75">
      <c r="E325" s="9"/>
    </row>
    <row r="326" ht="12.75">
      <c r="E326" s="9"/>
    </row>
    <row r="327" ht="12.75">
      <c r="E327" s="9"/>
    </row>
    <row r="328" ht="12.75">
      <c r="E328" s="9"/>
    </row>
    <row r="329" ht="12.75">
      <c r="E329" s="9"/>
    </row>
    <row r="330" spans="1:6" ht="15.75">
      <c r="A330" s="90"/>
      <c r="B330" s="87"/>
      <c r="C330" s="88"/>
      <c r="D330" s="91" t="s">
        <v>337</v>
      </c>
      <c r="E330" s="89"/>
      <c r="F330"/>
    </row>
    <row r="331" spans="1:6" ht="15.75">
      <c r="A331" s="87"/>
      <c r="B331" s="87"/>
      <c r="C331" s="90"/>
      <c r="D331" s="91" t="s">
        <v>338</v>
      </c>
      <c r="E331" s="92"/>
      <c r="F331"/>
    </row>
    <row r="332" spans="1:6" ht="13.5" thickBot="1">
      <c r="A332" s="3"/>
      <c r="B332" s="93"/>
      <c r="C332" s="18"/>
      <c r="D332" s="94"/>
      <c r="E332" s="95"/>
      <c r="F332"/>
    </row>
    <row r="333" spans="1:8" ht="12.75">
      <c r="A333" s="197"/>
      <c r="B333" s="198"/>
      <c r="C333" s="187"/>
      <c r="D333" s="199"/>
      <c r="E333" s="200"/>
      <c r="F333" s="571"/>
      <c r="G333" s="96"/>
      <c r="H333" s="178"/>
    </row>
    <row r="334" spans="1:8" ht="12.75">
      <c r="A334" s="201" t="s">
        <v>121</v>
      </c>
      <c r="B334" s="202" t="s">
        <v>103</v>
      </c>
      <c r="C334" s="203" t="s">
        <v>2</v>
      </c>
      <c r="D334" s="202" t="s">
        <v>3</v>
      </c>
      <c r="E334" s="98" t="s">
        <v>4</v>
      </c>
      <c r="F334" s="176" t="s">
        <v>5</v>
      </c>
      <c r="G334" s="98" t="s">
        <v>6</v>
      </c>
      <c r="H334" s="179"/>
    </row>
    <row r="335" spans="1:8" ht="13.5" thickBot="1">
      <c r="A335" s="67"/>
      <c r="B335" s="114"/>
      <c r="C335" s="129"/>
      <c r="D335" s="211"/>
      <c r="E335" s="651">
        <v>2004</v>
      </c>
      <c r="F335" s="651">
        <v>2004</v>
      </c>
      <c r="G335" s="208"/>
      <c r="H335" s="180"/>
    </row>
    <row r="336" spans="1:8" ht="24.75" customHeight="1" thickBot="1">
      <c r="A336" s="609"/>
      <c r="B336" s="610"/>
      <c r="C336" s="610"/>
      <c r="D336" s="611" t="s">
        <v>105</v>
      </c>
      <c r="E336" s="612">
        <f>SUM(E337,E344,E354)</f>
        <v>2392925.88</v>
      </c>
      <c r="F336" s="612">
        <f>SUM(F337,F344,F354)</f>
        <v>1224206.67</v>
      </c>
      <c r="G336" s="613">
        <f>SUM(F336/E336)*100</f>
        <v>51.15940615761989</v>
      </c>
      <c r="H336" s="95"/>
    </row>
    <row r="337" spans="1:8" ht="15.75" thickBot="1">
      <c r="A337" s="167">
        <v>750</v>
      </c>
      <c r="B337" s="614"/>
      <c r="C337" s="27"/>
      <c r="D337" s="615" t="s">
        <v>106</v>
      </c>
      <c r="E337" s="599">
        <f>SUM(E338)</f>
        <v>115270</v>
      </c>
      <c r="F337" s="599">
        <f>SUM(F338)</f>
        <v>60739</v>
      </c>
      <c r="G337" s="616">
        <f>SUM(F337/E337)*100</f>
        <v>52.69280818946821</v>
      </c>
      <c r="H337" s="181"/>
    </row>
    <row r="338" spans="1:8" ht="15.75" thickBot="1">
      <c r="A338" s="204"/>
      <c r="B338" s="194">
        <v>75011</v>
      </c>
      <c r="C338" s="206"/>
      <c r="D338" s="617" t="s">
        <v>107</v>
      </c>
      <c r="E338" s="599">
        <f>SUM(E339:E343)</f>
        <v>115270</v>
      </c>
      <c r="F338" s="599">
        <f>SUM(F339:F343)</f>
        <v>60739</v>
      </c>
      <c r="G338" s="618">
        <f aca="true" t="shared" si="5" ref="G338:G383">SUM(F338/E338)*100</f>
        <v>52.69280818946821</v>
      </c>
      <c r="H338" s="180"/>
    </row>
    <row r="339" spans="1:8" ht="15">
      <c r="A339" s="205"/>
      <c r="B339" s="22"/>
      <c r="C339" s="190">
        <v>4010</v>
      </c>
      <c r="D339" s="619" t="s">
        <v>43</v>
      </c>
      <c r="E339" s="620">
        <v>69486</v>
      </c>
      <c r="F339" s="620">
        <v>35193</v>
      </c>
      <c r="G339" s="618">
        <f t="shared" si="5"/>
        <v>50.64761246869873</v>
      </c>
      <c r="H339" s="115"/>
    </row>
    <row r="340" spans="1:8" ht="15">
      <c r="A340" s="205"/>
      <c r="B340" s="15"/>
      <c r="C340" s="17">
        <v>4040</v>
      </c>
      <c r="D340" s="621" t="s">
        <v>339</v>
      </c>
      <c r="E340" s="622">
        <v>18996</v>
      </c>
      <c r="F340" s="622">
        <v>15558</v>
      </c>
      <c r="G340" s="623">
        <f t="shared" si="5"/>
        <v>81.90145293746052</v>
      </c>
      <c r="H340" s="115"/>
    </row>
    <row r="341" spans="1:8" ht="15">
      <c r="A341" s="205"/>
      <c r="B341" s="15"/>
      <c r="C341" s="17">
        <v>4110</v>
      </c>
      <c r="D341" s="621" t="s">
        <v>45</v>
      </c>
      <c r="E341" s="622">
        <v>19076</v>
      </c>
      <c r="F341" s="622">
        <v>8925</v>
      </c>
      <c r="G341" s="623">
        <f t="shared" si="5"/>
        <v>46.78653805829314</v>
      </c>
      <c r="H341" s="115"/>
    </row>
    <row r="342" spans="1:8" ht="15">
      <c r="A342" s="205"/>
      <c r="B342" s="15"/>
      <c r="C342" s="17">
        <v>4120</v>
      </c>
      <c r="D342" s="621" t="s">
        <v>46</v>
      </c>
      <c r="E342" s="622">
        <v>2712</v>
      </c>
      <c r="F342" s="622">
        <v>1063</v>
      </c>
      <c r="G342" s="623">
        <f t="shared" si="5"/>
        <v>39.19616519174041</v>
      </c>
      <c r="H342" s="115"/>
    </row>
    <row r="343" spans="1:8" ht="15.75" thickBot="1">
      <c r="A343" s="205"/>
      <c r="B343" s="15"/>
      <c r="C343" s="207">
        <v>4210</v>
      </c>
      <c r="D343" s="621" t="s">
        <v>38</v>
      </c>
      <c r="E343" s="622">
        <v>5000</v>
      </c>
      <c r="F343" s="622"/>
      <c r="G343" s="623"/>
      <c r="H343" s="115"/>
    </row>
    <row r="344" spans="1:8" ht="26.25" thickBot="1">
      <c r="A344" s="110">
        <v>751</v>
      </c>
      <c r="B344" s="189"/>
      <c r="C344" s="206"/>
      <c r="D344" s="195" t="s">
        <v>108</v>
      </c>
      <c r="E344" s="599">
        <f>SUM(E345,E347)</f>
        <v>49998.88</v>
      </c>
      <c r="F344" s="599">
        <f>SUM(F345,F347)</f>
        <v>39896</v>
      </c>
      <c r="G344" s="624">
        <f t="shared" si="5"/>
        <v>79.79378738083733</v>
      </c>
      <c r="H344" s="115"/>
    </row>
    <row r="345" spans="1:8" ht="26.25" thickBot="1">
      <c r="A345" s="116"/>
      <c r="B345" s="194">
        <v>75101</v>
      </c>
      <c r="C345" s="206"/>
      <c r="D345" s="195" t="s">
        <v>109</v>
      </c>
      <c r="E345" s="599">
        <f>SUM(E346:E346)</f>
        <v>6170</v>
      </c>
      <c r="F345" s="599">
        <f>SUM(F346:F346)</f>
        <v>0</v>
      </c>
      <c r="G345" s="625">
        <f t="shared" si="5"/>
        <v>0</v>
      </c>
      <c r="H345" s="181"/>
    </row>
    <row r="346" spans="1:8" ht="20.25" customHeight="1" thickBot="1">
      <c r="A346" s="129"/>
      <c r="B346" s="112"/>
      <c r="C346" s="112">
        <v>4210</v>
      </c>
      <c r="D346" s="626" t="s">
        <v>38</v>
      </c>
      <c r="E346" s="627">
        <v>6170</v>
      </c>
      <c r="F346" s="627"/>
      <c r="G346" s="624">
        <f t="shared" si="5"/>
        <v>0</v>
      </c>
      <c r="H346" s="180"/>
    </row>
    <row r="347" spans="1:8" ht="21" customHeight="1" thickBot="1">
      <c r="A347" s="99"/>
      <c r="B347" s="189">
        <v>75113</v>
      </c>
      <c r="C347" s="206"/>
      <c r="D347" s="628" t="s">
        <v>315</v>
      </c>
      <c r="E347" s="627">
        <f>SUM(E348:E353)</f>
        <v>43828.88</v>
      </c>
      <c r="F347" s="627">
        <f>SUM(F348:F353)</f>
        <v>39896</v>
      </c>
      <c r="G347" s="618">
        <f t="shared" si="5"/>
        <v>91.02673853404423</v>
      </c>
      <c r="H347" s="180"/>
    </row>
    <row r="348" spans="1:8" ht="19.5" customHeight="1">
      <c r="A348" s="99"/>
      <c r="B348" s="190"/>
      <c r="C348" s="190">
        <v>4110</v>
      </c>
      <c r="D348" s="593" t="s">
        <v>340</v>
      </c>
      <c r="E348" s="622">
        <v>931.37</v>
      </c>
      <c r="F348" s="629"/>
      <c r="G348" s="618">
        <f t="shared" si="5"/>
        <v>0</v>
      </c>
      <c r="H348" s="180"/>
    </row>
    <row r="349" spans="1:8" ht="13.5" customHeight="1">
      <c r="A349" s="99"/>
      <c r="B349" s="17"/>
      <c r="C349" s="17">
        <v>4120</v>
      </c>
      <c r="D349" s="593" t="s">
        <v>46</v>
      </c>
      <c r="E349" s="622">
        <v>133</v>
      </c>
      <c r="F349" s="629"/>
      <c r="G349" s="623">
        <f t="shared" si="5"/>
        <v>0</v>
      </c>
      <c r="H349" s="180"/>
    </row>
    <row r="350" spans="1:8" ht="13.5" customHeight="1">
      <c r="A350" s="99"/>
      <c r="B350" s="17"/>
      <c r="C350" s="17">
        <v>3030</v>
      </c>
      <c r="D350" s="593" t="s">
        <v>37</v>
      </c>
      <c r="E350" s="622">
        <v>27720</v>
      </c>
      <c r="F350" s="629">
        <v>27160</v>
      </c>
      <c r="G350" s="623">
        <f t="shared" si="5"/>
        <v>97.97979797979798</v>
      </c>
      <c r="H350" s="180"/>
    </row>
    <row r="351" spans="1:8" ht="17.25" customHeight="1">
      <c r="A351" s="99"/>
      <c r="B351" s="17"/>
      <c r="C351" s="17">
        <v>4210</v>
      </c>
      <c r="D351" s="593" t="s">
        <v>38</v>
      </c>
      <c r="E351" s="622">
        <v>7666.12</v>
      </c>
      <c r="F351" s="629">
        <v>7300</v>
      </c>
      <c r="G351" s="623">
        <f t="shared" si="5"/>
        <v>95.22418120248575</v>
      </c>
      <c r="H351" s="180"/>
    </row>
    <row r="352" spans="1:8" ht="16.5" customHeight="1">
      <c r="A352" s="99"/>
      <c r="B352" s="17"/>
      <c r="C352" s="17">
        <v>4300</v>
      </c>
      <c r="D352" s="593" t="s">
        <v>341</v>
      </c>
      <c r="E352" s="622">
        <v>6938.39</v>
      </c>
      <c r="F352" s="629">
        <v>4996</v>
      </c>
      <c r="G352" s="623">
        <f t="shared" si="5"/>
        <v>72.00517699351002</v>
      </c>
      <c r="H352" s="180"/>
    </row>
    <row r="353" spans="1:8" ht="15" customHeight="1" thickBot="1">
      <c r="A353" s="99"/>
      <c r="B353" s="207"/>
      <c r="C353" s="207">
        <v>4410</v>
      </c>
      <c r="D353" s="593" t="s">
        <v>39</v>
      </c>
      <c r="E353" s="630">
        <v>440</v>
      </c>
      <c r="F353" s="629">
        <v>440</v>
      </c>
      <c r="G353" s="631">
        <f t="shared" si="5"/>
        <v>100</v>
      </c>
      <c r="H353" s="180"/>
    </row>
    <row r="354" spans="1:8" ht="13.5" thickBot="1">
      <c r="A354" s="110">
        <v>852</v>
      </c>
      <c r="B354" s="189"/>
      <c r="C354" s="206"/>
      <c r="D354" s="617" t="s">
        <v>316</v>
      </c>
      <c r="E354" s="599">
        <f>SUM(E355,E362,E364,E367,E369,E381)</f>
        <v>2227657</v>
      </c>
      <c r="F354" s="599">
        <f>SUM(F355,F362,F364,F367,F369,F381)</f>
        <v>1123571.67</v>
      </c>
      <c r="G354" s="631">
        <f t="shared" si="5"/>
        <v>50.43737298875006</v>
      </c>
      <c r="H354" s="115"/>
    </row>
    <row r="355" spans="1:8" ht="39" thickBot="1">
      <c r="A355" s="99"/>
      <c r="B355" s="112">
        <v>85212</v>
      </c>
      <c r="C355" s="112"/>
      <c r="D355" s="632" t="s">
        <v>342</v>
      </c>
      <c r="E355" s="599">
        <f>SUM(E356:E361)</f>
        <v>1175130</v>
      </c>
      <c r="F355" s="599">
        <f>SUM(F356:F361)</f>
        <v>534631</v>
      </c>
      <c r="G355" s="623">
        <f t="shared" si="5"/>
        <v>45.49547709615106</v>
      </c>
      <c r="H355" s="115"/>
    </row>
    <row r="356" spans="1:8" ht="12.75">
      <c r="A356" s="99"/>
      <c r="B356" s="17"/>
      <c r="C356" s="734">
        <v>3110</v>
      </c>
      <c r="D356" s="640" t="s">
        <v>343</v>
      </c>
      <c r="E356" s="622">
        <v>1099022</v>
      </c>
      <c r="F356" s="641">
        <v>521671</v>
      </c>
      <c r="G356" s="618">
        <f t="shared" si="5"/>
        <v>47.4668386984064</v>
      </c>
      <c r="H356" s="115"/>
    </row>
    <row r="357" spans="1:8" ht="12.75">
      <c r="A357" s="99"/>
      <c r="B357" s="17"/>
      <c r="C357" s="734">
        <v>4010</v>
      </c>
      <c r="D357" s="640" t="s">
        <v>43</v>
      </c>
      <c r="E357" s="622">
        <v>13458</v>
      </c>
      <c r="F357" s="641">
        <v>2782</v>
      </c>
      <c r="G357" s="623">
        <f t="shared" si="5"/>
        <v>20.67171942339129</v>
      </c>
      <c r="H357" s="115"/>
    </row>
    <row r="358" spans="1:8" ht="12.75">
      <c r="A358" s="99"/>
      <c r="B358" s="17"/>
      <c r="C358" s="734">
        <v>4110</v>
      </c>
      <c r="D358" s="640" t="s">
        <v>344</v>
      </c>
      <c r="E358" s="622">
        <v>47186</v>
      </c>
      <c r="F358" s="641">
        <v>291</v>
      </c>
      <c r="G358" s="623">
        <f t="shared" si="5"/>
        <v>0.6167083456957572</v>
      </c>
      <c r="H358" s="115"/>
    </row>
    <row r="359" spans="1:8" ht="12.75">
      <c r="A359" s="99"/>
      <c r="B359" s="17"/>
      <c r="C359" s="734">
        <v>4120</v>
      </c>
      <c r="D359" s="640" t="s">
        <v>46</v>
      </c>
      <c r="E359" s="622">
        <v>330</v>
      </c>
      <c r="F359" s="641">
        <v>39</v>
      </c>
      <c r="G359" s="623">
        <f t="shared" si="5"/>
        <v>11.818181818181818</v>
      </c>
      <c r="H359" s="115"/>
    </row>
    <row r="360" spans="1:8" ht="12.75">
      <c r="A360" s="99"/>
      <c r="B360" s="17"/>
      <c r="C360" s="734">
        <v>4210</v>
      </c>
      <c r="D360" s="640" t="s">
        <v>38</v>
      </c>
      <c r="E360" s="622">
        <v>6934</v>
      </c>
      <c r="F360" s="641">
        <v>2744</v>
      </c>
      <c r="G360" s="623">
        <f t="shared" si="5"/>
        <v>39.57311796942602</v>
      </c>
      <c r="H360" s="115"/>
    </row>
    <row r="361" spans="1:8" ht="13.5" thickBot="1">
      <c r="A361" s="99"/>
      <c r="B361" s="207"/>
      <c r="C361" s="735">
        <v>6060</v>
      </c>
      <c r="D361" s="736" t="s">
        <v>30</v>
      </c>
      <c r="E361" s="630">
        <v>8200</v>
      </c>
      <c r="F361" s="649">
        <v>7104</v>
      </c>
      <c r="G361" s="631">
        <f t="shared" si="5"/>
        <v>86.63414634146342</v>
      </c>
      <c r="H361" s="115"/>
    </row>
    <row r="362" spans="1:8" ht="39" thickBot="1">
      <c r="A362" s="129"/>
      <c r="B362" s="207">
        <v>85213</v>
      </c>
      <c r="C362" s="15"/>
      <c r="D362" s="634" t="s">
        <v>345</v>
      </c>
      <c r="E362" s="633">
        <f>SUM(E363:E363)</f>
        <v>41447</v>
      </c>
      <c r="F362" s="633">
        <f>SUM(F363:F363)</f>
        <v>17150</v>
      </c>
      <c r="G362" s="623">
        <f t="shared" si="5"/>
        <v>41.37814558351629</v>
      </c>
      <c r="H362" s="115"/>
    </row>
    <row r="363" spans="1:8" ht="13.5" thickBot="1">
      <c r="A363" s="129"/>
      <c r="B363" s="17"/>
      <c r="C363" s="190">
        <v>4130</v>
      </c>
      <c r="D363" s="635" t="s">
        <v>346</v>
      </c>
      <c r="E363" s="620">
        <v>41447</v>
      </c>
      <c r="F363" s="636">
        <v>17150</v>
      </c>
      <c r="G363" s="624">
        <f t="shared" si="5"/>
        <v>41.37814558351629</v>
      </c>
      <c r="H363" s="115"/>
    </row>
    <row r="364" spans="1:8" ht="26.25" thickBot="1">
      <c r="A364" s="129"/>
      <c r="B364" s="112">
        <v>85214</v>
      </c>
      <c r="C364" s="189"/>
      <c r="D364" s="637" t="s">
        <v>110</v>
      </c>
      <c r="E364" s="599">
        <f>SUM(E365:E366)</f>
        <v>640646</v>
      </c>
      <c r="F364" s="638">
        <f>SUM(F365:F366)</f>
        <v>366944</v>
      </c>
      <c r="G364" s="624">
        <f t="shared" si="5"/>
        <v>57.2771858405422</v>
      </c>
      <c r="H364" s="115"/>
    </row>
    <row r="365" spans="1:8" ht="12.75">
      <c r="A365" s="129"/>
      <c r="B365" s="190"/>
      <c r="C365" s="190">
        <v>3110</v>
      </c>
      <c r="D365" s="639" t="s">
        <v>347</v>
      </c>
      <c r="E365" s="620">
        <v>615646</v>
      </c>
      <c r="F365" s="636">
        <v>343700</v>
      </c>
      <c r="G365" s="623">
        <f t="shared" si="5"/>
        <v>55.827537253551554</v>
      </c>
      <c r="H365" s="115"/>
    </row>
    <row r="366" spans="1:8" ht="13.5" thickBot="1">
      <c r="A366" s="129"/>
      <c r="B366" s="17"/>
      <c r="C366" s="17">
        <v>4110</v>
      </c>
      <c r="D366" s="640" t="s">
        <v>45</v>
      </c>
      <c r="E366" s="622">
        <v>25000</v>
      </c>
      <c r="F366" s="641">
        <v>23244</v>
      </c>
      <c r="G366" s="623">
        <f t="shared" si="5"/>
        <v>92.976</v>
      </c>
      <c r="H366" s="115"/>
    </row>
    <row r="367" spans="1:8" ht="13.5" thickBot="1">
      <c r="A367" s="203"/>
      <c r="B367" s="112">
        <v>85216</v>
      </c>
      <c r="C367" s="189"/>
      <c r="D367" s="617" t="s">
        <v>111</v>
      </c>
      <c r="E367" s="599">
        <f>SUM(E368:E368)</f>
        <v>16605</v>
      </c>
      <c r="F367" s="599">
        <f>SUM(F368:F368)</f>
        <v>16605</v>
      </c>
      <c r="G367" s="624">
        <f t="shared" si="5"/>
        <v>100</v>
      </c>
      <c r="H367" s="115"/>
    </row>
    <row r="368" spans="1:8" ht="13.5" thickBot="1">
      <c r="A368" s="203"/>
      <c r="B368" s="190"/>
      <c r="C368" s="642">
        <v>3110</v>
      </c>
      <c r="D368" s="643" t="s">
        <v>347</v>
      </c>
      <c r="E368" s="622">
        <v>16605</v>
      </c>
      <c r="F368" s="641">
        <v>16605</v>
      </c>
      <c r="G368" s="623">
        <f t="shared" si="5"/>
        <v>100</v>
      </c>
      <c r="H368" s="115"/>
    </row>
    <row r="369" spans="1:8" ht="13.5" thickBot="1">
      <c r="A369" s="203"/>
      <c r="B369" s="112">
        <v>85219</v>
      </c>
      <c r="C369" s="190"/>
      <c r="D369" s="644" t="s">
        <v>112</v>
      </c>
      <c r="E369" s="645">
        <f>SUM(E370:E380)</f>
        <v>345590</v>
      </c>
      <c r="F369" s="646">
        <f>SUM(F370:F380)</f>
        <v>184235.67</v>
      </c>
      <c r="G369" s="618">
        <f t="shared" si="5"/>
        <v>53.31047484012848</v>
      </c>
      <c r="H369" s="115"/>
    </row>
    <row r="370" spans="1:8" ht="12.75">
      <c r="A370" s="203"/>
      <c r="B370" s="27"/>
      <c r="C370" s="190">
        <v>3020</v>
      </c>
      <c r="D370" s="635" t="s">
        <v>42</v>
      </c>
      <c r="E370" s="620">
        <v>1750</v>
      </c>
      <c r="F370" s="636">
        <v>1750</v>
      </c>
      <c r="G370" s="618">
        <f t="shared" si="5"/>
        <v>100</v>
      </c>
      <c r="H370" s="115"/>
    </row>
    <row r="371" spans="1:8" ht="15">
      <c r="A371" s="203"/>
      <c r="B371" s="27"/>
      <c r="C371" s="17">
        <v>4010</v>
      </c>
      <c r="D371" s="647" t="s">
        <v>43</v>
      </c>
      <c r="E371" s="622">
        <v>240109</v>
      </c>
      <c r="F371" s="641">
        <v>120054</v>
      </c>
      <c r="G371" s="623">
        <f t="shared" si="5"/>
        <v>49.99979176124177</v>
      </c>
      <c r="H371" s="181"/>
    </row>
    <row r="372" spans="1:8" ht="12.75">
      <c r="A372" s="203"/>
      <c r="B372" s="27"/>
      <c r="C372" s="17">
        <v>4040</v>
      </c>
      <c r="D372" s="647" t="s">
        <v>339</v>
      </c>
      <c r="E372" s="622">
        <v>19889</v>
      </c>
      <c r="F372" s="641">
        <v>19889</v>
      </c>
      <c r="G372" s="623">
        <f t="shared" si="5"/>
        <v>100</v>
      </c>
      <c r="H372" s="180"/>
    </row>
    <row r="373" spans="1:8" ht="12.75">
      <c r="A373" s="203"/>
      <c r="B373" s="27"/>
      <c r="C373" s="17">
        <v>4110</v>
      </c>
      <c r="D373" s="647" t="s">
        <v>45</v>
      </c>
      <c r="E373" s="622">
        <v>46098</v>
      </c>
      <c r="F373" s="641">
        <v>22734</v>
      </c>
      <c r="G373" s="623">
        <f t="shared" si="5"/>
        <v>49.316673174541194</v>
      </c>
      <c r="H373" s="115"/>
    </row>
    <row r="374" spans="1:8" ht="12.75">
      <c r="A374" s="203"/>
      <c r="B374" s="27"/>
      <c r="C374" s="17">
        <v>4120</v>
      </c>
      <c r="D374" s="647" t="s">
        <v>46</v>
      </c>
      <c r="E374" s="622">
        <v>6370</v>
      </c>
      <c r="F374" s="641">
        <v>3142</v>
      </c>
      <c r="G374" s="623">
        <f t="shared" si="5"/>
        <v>49.32496075353218</v>
      </c>
      <c r="H374" s="180"/>
    </row>
    <row r="375" spans="1:8" ht="12.75">
      <c r="A375" s="203"/>
      <c r="B375" s="27"/>
      <c r="C375" s="17">
        <v>4210</v>
      </c>
      <c r="D375" s="647" t="s">
        <v>38</v>
      </c>
      <c r="E375" s="622">
        <v>6057</v>
      </c>
      <c r="F375" s="641">
        <v>2910</v>
      </c>
      <c r="G375" s="623">
        <f t="shared" si="5"/>
        <v>48.04358593363051</v>
      </c>
      <c r="H375" s="115"/>
    </row>
    <row r="376" spans="1:8" ht="12.75">
      <c r="A376" s="203"/>
      <c r="B376" s="27"/>
      <c r="C376" s="17">
        <v>4260</v>
      </c>
      <c r="D376" s="647" t="s">
        <v>47</v>
      </c>
      <c r="E376" s="622">
        <v>3060</v>
      </c>
      <c r="F376" s="641">
        <v>1807</v>
      </c>
      <c r="G376" s="623">
        <f t="shared" si="5"/>
        <v>59.052287581699346</v>
      </c>
      <c r="H376" s="115"/>
    </row>
    <row r="377" spans="1:8" ht="12.75">
      <c r="A377" s="203"/>
      <c r="B377" s="27"/>
      <c r="C377" s="17">
        <v>4300</v>
      </c>
      <c r="D377" s="647" t="s">
        <v>341</v>
      </c>
      <c r="E377" s="622">
        <v>9512</v>
      </c>
      <c r="F377" s="641">
        <v>3784.67</v>
      </c>
      <c r="G377" s="623">
        <f t="shared" si="5"/>
        <v>39.788372582001685</v>
      </c>
      <c r="H377" s="180"/>
    </row>
    <row r="378" spans="1:8" ht="12.75">
      <c r="A378" s="203"/>
      <c r="B378" s="27"/>
      <c r="C378" s="17">
        <v>4410</v>
      </c>
      <c r="D378" s="647" t="s">
        <v>39</v>
      </c>
      <c r="E378" s="622">
        <v>1007</v>
      </c>
      <c r="F378" s="641">
        <v>465</v>
      </c>
      <c r="G378" s="623">
        <f t="shared" si="5"/>
        <v>46.176762661370404</v>
      </c>
      <c r="H378" s="115"/>
    </row>
    <row r="379" spans="1:8" ht="12.75">
      <c r="A379" s="203"/>
      <c r="B379" s="27"/>
      <c r="C379" s="17">
        <v>4430</v>
      </c>
      <c r="D379" s="647" t="s">
        <v>28</v>
      </c>
      <c r="E379" s="622">
        <v>1500</v>
      </c>
      <c r="F379" s="641"/>
      <c r="G379" s="623">
        <f t="shared" si="5"/>
        <v>0</v>
      </c>
      <c r="H379" s="180"/>
    </row>
    <row r="380" spans="1:8" ht="13.5" thickBot="1">
      <c r="A380" s="97"/>
      <c r="B380" s="29"/>
      <c r="C380" s="207">
        <v>4440</v>
      </c>
      <c r="D380" s="648" t="s">
        <v>49</v>
      </c>
      <c r="E380" s="630">
        <v>10238</v>
      </c>
      <c r="F380" s="649">
        <v>7700</v>
      </c>
      <c r="G380" s="631">
        <f t="shared" si="5"/>
        <v>75.21000195350655</v>
      </c>
      <c r="H380" s="120"/>
    </row>
    <row r="381" spans="1:8" ht="13.5" thickBot="1">
      <c r="A381" s="213"/>
      <c r="B381" s="112">
        <v>85228</v>
      </c>
      <c r="C381" s="189"/>
      <c r="D381" s="687" t="s">
        <v>113</v>
      </c>
      <c r="E381" s="599">
        <f>SUM(E382:E383)</f>
        <v>8239</v>
      </c>
      <c r="F381" s="638">
        <f>SUM(F382:F383)</f>
        <v>4006</v>
      </c>
      <c r="G381" s="618">
        <f t="shared" si="5"/>
        <v>48.62240563175143</v>
      </c>
      <c r="H381" s="120"/>
    </row>
    <row r="382" spans="1:8" ht="12.75">
      <c r="A382" s="209"/>
      <c r="B382" s="190"/>
      <c r="C382" s="190">
        <v>4110</v>
      </c>
      <c r="D382" s="11" t="s">
        <v>45</v>
      </c>
      <c r="E382" s="620">
        <v>989</v>
      </c>
      <c r="F382" s="636">
        <v>413</v>
      </c>
      <c r="G382" s="618">
        <f t="shared" si="5"/>
        <v>41.75935288169869</v>
      </c>
      <c r="H382" s="120"/>
    </row>
    <row r="383" spans="1:8" ht="13.5" thickBot="1">
      <c r="A383" s="210"/>
      <c r="B383" s="207"/>
      <c r="C383" s="207">
        <v>4300</v>
      </c>
      <c r="D383" s="72" t="s">
        <v>341</v>
      </c>
      <c r="E383" s="630">
        <v>7250</v>
      </c>
      <c r="F383" s="649">
        <v>3593</v>
      </c>
      <c r="G383" s="631">
        <f t="shared" si="5"/>
        <v>49.55862068965517</v>
      </c>
      <c r="H383" s="120"/>
    </row>
    <row r="386" spans="1:7" ht="38.25" customHeight="1">
      <c r="A386" s="746" t="s">
        <v>348</v>
      </c>
      <c r="B386" s="746"/>
      <c r="C386" s="746"/>
      <c r="D386" s="746"/>
      <c r="E386" s="746"/>
      <c r="F386" s="746"/>
      <c r="G386" s="746"/>
    </row>
    <row r="387" spans="1:7" ht="12.75">
      <c r="A387" s="123"/>
      <c r="B387" s="85"/>
      <c r="C387" s="18"/>
      <c r="D387" s="125"/>
      <c r="E387" s="115"/>
      <c r="F387"/>
      <c r="G387"/>
    </row>
    <row r="388" spans="1:7" ht="15" thickBot="1">
      <c r="A388" s="18"/>
      <c r="B388" s="124"/>
      <c r="C388" s="87"/>
      <c r="D388" s="87"/>
      <c r="E388" s="92"/>
      <c r="F388"/>
      <c r="G388"/>
    </row>
    <row r="389" spans="1:8" ht="12.75">
      <c r="A389" s="116" t="s">
        <v>102</v>
      </c>
      <c r="B389" s="126" t="s">
        <v>103</v>
      </c>
      <c r="C389" s="116" t="s">
        <v>118</v>
      </c>
      <c r="D389" s="127" t="s">
        <v>3</v>
      </c>
      <c r="E389" s="128" t="s">
        <v>4</v>
      </c>
      <c r="F389" s="128" t="s">
        <v>5</v>
      </c>
      <c r="G389" s="650" t="s">
        <v>6</v>
      </c>
      <c r="H389" s="182"/>
    </row>
    <row r="390" spans="1:8" ht="13.5" thickBot="1">
      <c r="A390" s="129"/>
      <c r="B390" s="114"/>
      <c r="C390" s="81"/>
      <c r="D390" s="77"/>
      <c r="E390" s="130">
        <v>2004</v>
      </c>
      <c r="F390" s="130">
        <v>2004</v>
      </c>
      <c r="G390" s="651"/>
      <c r="H390" s="177"/>
    </row>
    <row r="391" spans="1:8" ht="12.75">
      <c r="A391" s="131"/>
      <c r="B391" s="25"/>
      <c r="C391" s="25"/>
      <c r="D391" s="132"/>
      <c r="E391" s="133"/>
      <c r="F391" s="133"/>
      <c r="G391" s="652"/>
      <c r="H391" s="180"/>
    </row>
    <row r="392" spans="1:8" ht="15">
      <c r="A392" s="111"/>
      <c r="B392" s="100"/>
      <c r="C392" s="18"/>
      <c r="D392" s="8" t="s">
        <v>105</v>
      </c>
      <c r="E392" s="134">
        <f>SUM(E394)</f>
        <v>700</v>
      </c>
      <c r="F392" s="134">
        <f>SUM(F394)</f>
        <v>0</v>
      </c>
      <c r="G392" s="653">
        <f>SUM(F392/E392)*100</f>
        <v>0</v>
      </c>
      <c r="H392" s="181"/>
    </row>
    <row r="393" spans="1:8" ht="15.75" thickBot="1">
      <c r="A393" s="99"/>
      <c r="B393" s="135"/>
      <c r="C393" s="100"/>
      <c r="D393" s="7"/>
      <c r="E393" s="134"/>
      <c r="F393" s="134"/>
      <c r="G393" s="654"/>
      <c r="H393" s="181"/>
    </row>
    <row r="394" spans="1:8" ht="15.75" thickBot="1">
      <c r="A394" s="136">
        <v>710</v>
      </c>
      <c r="B394" s="103"/>
      <c r="C394" s="113"/>
      <c r="D394" s="57" t="s">
        <v>119</v>
      </c>
      <c r="E394" s="137">
        <f>(E395)</f>
        <v>700</v>
      </c>
      <c r="F394" s="138">
        <f>(F395)</f>
        <v>0</v>
      </c>
      <c r="G394" s="655">
        <f>SUM(F394/E394)*100</f>
        <v>0</v>
      </c>
      <c r="H394" s="183"/>
    </row>
    <row r="395" spans="1:8" ht="15.75" thickBot="1">
      <c r="A395" s="139"/>
      <c r="B395" s="102">
        <v>71035</v>
      </c>
      <c r="C395" s="113"/>
      <c r="D395" s="57" t="s">
        <v>120</v>
      </c>
      <c r="E395" s="138">
        <f>(E396)</f>
        <v>700</v>
      </c>
      <c r="F395" s="138">
        <f>(F396)</f>
        <v>0</v>
      </c>
      <c r="G395" s="656">
        <f>SUM(F395/E395)*100</f>
        <v>0</v>
      </c>
      <c r="H395" s="183"/>
    </row>
    <row r="396" spans="1:8" ht="13.5" thickBot="1">
      <c r="A396" s="140"/>
      <c r="B396" s="141"/>
      <c r="C396" s="102">
        <v>4300</v>
      </c>
      <c r="D396" s="142" t="s">
        <v>14</v>
      </c>
      <c r="E396" s="143">
        <v>700</v>
      </c>
      <c r="F396" s="143"/>
      <c r="G396" s="655">
        <f>SUM(F396/E396)*100</f>
        <v>0</v>
      </c>
      <c r="H396" s="95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36" customHeight="1">
      <c r="A400" s="747" t="s">
        <v>349</v>
      </c>
      <c r="B400" s="747"/>
      <c r="C400" s="747"/>
      <c r="D400" s="747"/>
      <c r="E400" s="747"/>
      <c r="F400" s="747"/>
      <c r="G400" s="747"/>
    </row>
    <row r="401" spans="1:7" ht="12.75">
      <c r="A401"/>
      <c r="B401"/>
      <c r="C401"/>
      <c r="D401"/>
      <c r="E401"/>
      <c r="F401"/>
      <c r="G401"/>
    </row>
    <row r="402" spans="1:7" ht="13.5" thickBot="1">
      <c r="A402"/>
      <c r="B402"/>
      <c r="C402"/>
      <c r="D402"/>
      <c r="E402"/>
      <c r="F402"/>
      <c r="G402"/>
    </row>
    <row r="403" spans="1:8" ht="12.75">
      <c r="A403" s="116" t="s">
        <v>121</v>
      </c>
      <c r="B403" s="116" t="s">
        <v>103</v>
      </c>
      <c r="C403" s="49" t="s">
        <v>122</v>
      </c>
      <c r="D403" s="132" t="s">
        <v>123</v>
      </c>
      <c r="E403" s="144" t="s">
        <v>124</v>
      </c>
      <c r="F403" s="144" t="s">
        <v>5</v>
      </c>
      <c r="G403" s="144" t="s">
        <v>6</v>
      </c>
      <c r="H403" s="184"/>
    </row>
    <row r="404" spans="1:8" ht="13.5" thickBot="1">
      <c r="A404" s="129"/>
      <c r="B404" s="114"/>
      <c r="C404" s="129"/>
      <c r="D404" s="18"/>
      <c r="E404" s="145" t="s">
        <v>350</v>
      </c>
      <c r="F404" s="145" t="s">
        <v>350</v>
      </c>
      <c r="G404" s="145"/>
      <c r="H404" s="184"/>
    </row>
    <row r="405" spans="1:8" ht="12.75">
      <c r="A405" s="131"/>
      <c r="B405" s="748"/>
      <c r="C405" s="748"/>
      <c r="D405" s="749"/>
      <c r="E405" s="128"/>
      <c r="F405" s="128"/>
      <c r="G405" s="650"/>
      <c r="H405" s="182"/>
    </row>
    <row r="406" spans="1:8" ht="15">
      <c r="A406" s="111"/>
      <c r="B406" s="750" t="s">
        <v>105</v>
      </c>
      <c r="C406" s="750"/>
      <c r="D406" s="751"/>
      <c r="E406" s="146">
        <f>SUM(E408,E411)</f>
        <v>252517</v>
      </c>
      <c r="F406" s="146">
        <f>SUM(F408,F411)</f>
        <v>71608.51000000001</v>
      </c>
      <c r="G406" s="653">
        <f>SUM(F406/E406)*100</f>
        <v>28.35789669606403</v>
      </c>
      <c r="H406" s="181"/>
    </row>
    <row r="407" spans="1:8" ht="15.75" thickBot="1">
      <c r="A407" s="99"/>
      <c r="B407" s="744"/>
      <c r="C407" s="744"/>
      <c r="D407" s="745"/>
      <c r="E407" s="147"/>
      <c r="F407" s="147"/>
      <c r="G407" s="654"/>
      <c r="H407" s="185"/>
    </row>
    <row r="408" spans="1:8" ht="15.75" thickBot="1">
      <c r="A408" s="148">
        <v>600</v>
      </c>
      <c r="B408" s="113"/>
      <c r="C408" s="149"/>
      <c r="D408" s="122" t="s">
        <v>15</v>
      </c>
      <c r="E408" s="150">
        <f>(E409)</f>
        <v>230000</v>
      </c>
      <c r="F408" s="150">
        <f>(F409)</f>
        <v>59350.51</v>
      </c>
      <c r="G408" s="657">
        <f aca="true" t="shared" si="6" ref="G408:G416">SUM(F408/E408)*100</f>
        <v>25.804569565217395</v>
      </c>
      <c r="H408" s="186"/>
    </row>
    <row r="409" spans="1:8" ht="15.75" thickBot="1">
      <c r="A409" s="151"/>
      <c r="B409" s="152">
        <v>60014</v>
      </c>
      <c r="C409" s="113"/>
      <c r="D409" s="104" t="s">
        <v>125</v>
      </c>
      <c r="E409" s="118">
        <f>SUM(E410)</f>
        <v>230000</v>
      </c>
      <c r="F409" s="118">
        <f>SUM(F410)</f>
        <v>59350.51</v>
      </c>
      <c r="G409" s="658">
        <f t="shared" si="6"/>
        <v>25.804569565217395</v>
      </c>
      <c r="H409" s="180"/>
    </row>
    <row r="410" spans="1:8" ht="13.5" thickBot="1">
      <c r="A410" s="153"/>
      <c r="B410" s="154"/>
      <c r="C410" s="155">
        <v>4300</v>
      </c>
      <c r="D410" s="156" t="s">
        <v>14</v>
      </c>
      <c r="E410" s="157">
        <v>230000</v>
      </c>
      <c r="F410" s="157">
        <v>59350.51</v>
      </c>
      <c r="G410" s="659">
        <f t="shared" si="6"/>
        <v>25.804569565217395</v>
      </c>
      <c r="H410" s="89"/>
    </row>
    <row r="411" spans="1:8" ht="30.75" thickBot="1">
      <c r="A411" s="158">
        <v>754</v>
      </c>
      <c r="B411" s="159"/>
      <c r="C411" s="159"/>
      <c r="D411" s="160" t="s">
        <v>52</v>
      </c>
      <c r="E411" s="101">
        <f>SUM(E412)</f>
        <v>22517</v>
      </c>
      <c r="F411" s="101">
        <f>SUM(F412)</f>
        <v>12258</v>
      </c>
      <c r="G411" s="653">
        <f t="shared" si="6"/>
        <v>54.438868410534255</v>
      </c>
      <c r="H411" s="181"/>
    </row>
    <row r="412" spans="1:8" ht="15.75" thickBot="1">
      <c r="A412" s="131"/>
      <c r="B412" s="102">
        <v>75414</v>
      </c>
      <c r="C412" s="25"/>
      <c r="D412" s="117" t="s">
        <v>126</v>
      </c>
      <c r="E412" s="161">
        <f>SUM(E413:E416)</f>
        <v>22517</v>
      </c>
      <c r="F412" s="161">
        <f>SUM(F413:F416)</f>
        <v>12258</v>
      </c>
      <c r="G412" s="660">
        <f t="shared" si="6"/>
        <v>54.438868410534255</v>
      </c>
      <c r="H412" s="185"/>
    </row>
    <row r="413" spans="1:8" ht="12.75">
      <c r="A413" s="99"/>
      <c r="B413" s="18"/>
      <c r="C413" s="116">
        <v>4010</v>
      </c>
      <c r="D413" s="162" t="s">
        <v>127</v>
      </c>
      <c r="E413" s="163">
        <v>17145</v>
      </c>
      <c r="F413" s="163">
        <v>10243</v>
      </c>
      <c r="G413" s="661">
        <f t="shared" si="6"/>
        <v>59.74336541265674</v>
      </c>
      <c r="H413" s="185"/>
    </row>
    <row r="414" spans="1:8" ht="12.75">
      <c r="A414" s="99"/>
      <c r="B414" s="18"/>
      <c r="C414" s="129">
        <v>4110</v>
      </c>
      <c r="D414" s="164" t="s">
        <v>128</v>
      </c>
      <c r="E414" s="165">
        <v>2953</v>
      </c>
      <c r="F414" s="165">
        <v>1764</v>
      </c>
      <c r="G414" s="658">
        <f t="shared" si="6"/>
        <v>59.7358618354216</v>
      </c>
      <c r="H414" s="185"/>
    </row>
    <row r="415" spans="1:7" ht="12.75">
      <c r="A415" s="99"/>
      <c r="B415" s="18"/>
      <c r="C415" s="129">
        <v>4120</v>
      </c>
      <c r="D415" s="164" t="s">
        <v>46</v>
      </c>
      <c r="E415" s="165">
        <v>419</v>
      </c>
      <c r="F415" s="165">
        <v>251</v>
      </c>
      <c r="G415" s="658">
        <f t="shared" si="6"/>
        <v>59.90453460620525</v>
      </c>
    </row>
    <row r="416" spans="1:7" ht="13.5" thickBot="1">
      <c r="A416" s="121"/>
      <c r="B416" s="141"/>
      <c r="C416" s="167">
        <v>4300</v>
      </c>
      <c r="D416" s="108" t="s">
        <v>14</v>
      </c>
      <c r="E416" s="168">
        <v>2000</v>
      </c>
      <c r="F416" s="168"/>
      <c r="G416" s="662">
        <f t="shared" si="6"/>
        <v>0</v>
      </c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 s="169" t="s">
        <v>129</v>
      </c>
      <c r="E418" s="170">
        <f>SUM(E14)</f>
        <v>47836713.73</v>
      </c>
      <c r="F418" s="170">
        <f>SUM(F14)</f>
        <v>21224679.520000007</v>
      </c>
      <c r="G418" s="171">
        <f>SUM(F418/E418)*100</f>
        <v>44.369016734293986</v>
      </c>
      <c r="H418"/>
    </row>
    <row r="419" spans="1:8" ht="12.75">
      <c r="A419"/>
      <c r="B419"/>
      <c r="C419"/>
      <c r="D419" t="s">
        <v>130</v>
      </c>
      <c r="E419" s="170">
        <f>SUM(E406,E392,E336)</f>
        <v>2646142.88</v>
      </c>
      <c r="F419" s="170">
        <v>1295816</v>
      </c>
      <c r="G419" s="171">
        <f>SUM(F419/E419)*100</f>
        <v>48.96999363843875</v>
      </c>
      <c r="H419"/>
    </row>
    <row r="420" spans="4:7" ht="12.75">
      <c r="D420" s="3" t="s">
        <v>131</v>
      </c>
      <c r="E420" s="9">
        <f>SUM(E418,E419)</f>
        <v>50482856.61</v>
      </c>
      <c r="F420" s="9">
        <f>SUM(F419,F418)</f>
        <v>22520495.520000007</v>
      </c>
      <c r="G420" s="171">
        <f>SUM(F420/E420)*100</f>
        <v>44.61018458994848</v>
      </c>
    </row>
    <row r="421" spans="5:7" ht="12.75">
      <c r="E421" s="9"/>
      <c r="F421" s="9"/>
      <c r="G421" s="171"/>
    </row>
    <row r="422" spans="4:7" ht="12.75">
      <c r="D422" s="3" t="s">
        <v>351</v>
      </c>
      <c r="E422" s="9">
        <v>1178916</v>
      </c>
      <c r="F422" s="9">
        <v>536520</v>
      </c>
      <c r="G422" s="171">
        <f>SUM(F422/E422)*100</f>
        <v>45.50960373767088</v>
      </c>
    </row>
    <row r="423" spans="5:7" ht="12.75">
      <c r="E423" s="172"/>
      <c r="F423" s="173"/>
      <c r="G423" s="171"/>
    </row>
    <row r="424" spans="4:7" ht="15">
      <c r="D424" s="7" t="s">
        <v>352</v>
      </c>
      <c r="E424" s="174">
        <f>SUM(E420,E422)</f>
        <v>51661772.61</v>
      </c>
      <c r="F424" s="174">
        <f>SUM(F420,F422)</f>
        <v>23057015.520000007</v>
      </c>
      <c r="G424" s="739">
        <f>SUM(F424/E424)*100</f>
        <v>44.63070923651763</v>
      </c>
    </row>
  </sheetData>
  <mergeCells count="5">
    <mergeCell ref="B407:D407"/>
    <mergeCell ref="A386:G386"/>
    <mergeCell ref="A400:G400"/>
    <mergeCell ref="B405:D405"/>
    <mergeCell ref="B406:D406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75" zoomScaleNormal="75" workbookViewId="0" topLeftCell="A1">
      <selection activeCell="G1" sqref="G1"/>
    </sheetView>
  </sheetViews>
  <sheetFormatPr defaultColWidth="9.00390625" defaultRowHeight="12.75"/>
  <cols>
    <col min="1" max="1" width="6.375" style="86" customWidth="1"/>
    <col min="2" max="3" width="9.125" style="86" customWidth="1"/>
    <col min="4" max="4" width="16.625" style="86" customWidth="1"/>
    <col min="5" max="5" width="9.125" style="86" customWidth="1"/>
    <col min="6" max="6" width="7.25390625" style="86" customWidth="1"/>
    <col min="7" max="7" width="9.125" style="86" customWidth="1"/>
    <col min="8" max="8" width="6.875" style="86" customWidth="1"/>
    <col min="9" max="9" width="11.25390625" style="86" customWidth="1"/>
    <col min="10" max="16384" width="9.125" style="86" customWidth="1"/>
  </cols>
  <sheetData>
    <row r="1" spans="7:9" ht="12.75">
      <c r="G1" s="728" t="s">
        <v>363</v>
      </c>
      <c r="H1" s="729"/>
      <c r="I1" s="729"/>
    </row>
    <row r="2" spans="7:9" ht="12.75">
      <c r="G2" s="752" t="s">
        <v>364</v>
      </c>
      <c r="H2" s="752"/>
      <c r="I2" s="752"/>
    </row>
    <row r="3" spans="7:9" ht="12.75">
      <c r="G3" s="729" t="s">
        <v>365</v>
      </c>
      <c r="H3" s="730"/>
      <c r="I3" s="730"/>
    </row>
    <row r="4" spans="7:9" ht="12.75">
      <c r="G4" s="729" t="s">
        <v>357</v>
      </c>
      <c r="H4" s="729"/>
      <c r="I4" s="729"/>
    </row>
    <row r="7" spans="1:8" ht="12.75">
      <c r="A7" s="753" t="s">
        <v>234</v>
      </c>
      <c r="B7" s="753"/>
      <c r="C7" s="753"/>
      <c r="D7" s="753"/>
      <c r="E7" s="753"/>
      <c r="F7" s="753"/>
      <c r="G7" s="753"/>
      <c r="H7" s="753"/>
    </row>
    <row r="8" spans="1:9" ht="12.75">
      <c r="A8" s="753" t="s">
        <v>235</v>
      </c>
      <c r="B8" s="753"/>
      <c r="C8" s="753"/>
      <c r="D8" s="753"/>
      <c r="E8" s="753"/>
      <c r="F8" s="753"/>
      <c r="G8" s="753"/>
      <c r="H8" s="753"/>
      <c r="I8" s="753"/>
    </row>
    <row r="9" spans="1:9" ht="15">
      <c r="A9" s="217"/>
      <c r="B9" s="217"/>
      <c r="C9" s="217"/>
      <c r="D9" s="217"/>
      <c r="E9" s="217"/>
      <c r="F9" s="217"/>
      <c r="G9" s="217"/>
      <c r="H9" s="217"/>
      <c r="I9" s="217"/>
    </row>
    <row r="10" spans="1:9" ht="15">
      <c r="A10" s="217"/>
      <c r="B10" s="217"/>
      <c r="C10" s="217"/>
      <c r="D10" s="217"/>
      <c r="E10" s="217"/>
      <c r="F10" s="217"/>
      <c r="G10" s="217"/>
      <c r="H10" s="217"/>
      <c r="I10" s="217"/>
    </row>
    <row r="11" ht="13.5" thickBot="1"/>
    <row r="12" spans="1:9" ht="13.5" thickBot="1">
      <c r="A12" s="218" t="s">
        <v>2</v>
      </c>
      <c r="B12" s="754" t="s">
        <v>104</v>
      </c>
      <c r="C12" s="755"/>
      <c r="D12" s="756"/>
      <c r="E12" s="755" t="s">
        <v>354</v>
      </c>
      <c r="F12" s="756"/>
      <c r="G12" s="754" t="s">
        <v>236</v>
      </c>
      <c r="H12" s="756"/>
      <c r="I12" s="219" t="s">
        <v>6</v>
      </c>
    </row>
    <row r="13" spans="1:9" ht="12.75">
      <c r="A13" s="66"/>
      <c r="B13" s="13"/>
      <c r="C13" s="13"/>
      <c r="D13" s="13"/>
      <c r="E13" s="74"/>
      <c r="F13" s="106"/>
      <c r="G13" s="74"/>
      <c r="H13" s="13"/>
      <c r="I13" s="66"/>
    </row>
    <row r="14" spans="1:9" ht="15.75" thickBot="1">
      <c r="A14" s="51"/>
      <c r="B14" s="757" t="s">
        <v>237</v>
      </c>
      <c r="C14" s="757"/>
      <c r="D14" s="757"/>
      <c r="E14" s="740">
        <v>39317</v>
      </c>
      <c r="F14" s="741"/>
      <c r="G14" s="740">
        <v>41049</v>
      </c>
      <c r="H14" s="742"/>
      <c r="I14" s="220">
        <f>SUM(G14/E14)*100</f>
        <v>104.40521911641274</v>
      </c>
    </row>
    <row r="15" spans="1:9" ht="13.5" thickBot="1">
      <c r="A15" s="78"/>
      <c r="B15" s="755" t="s">
        <v>238</v>
      </c>
      <c r="C15" s="755"/>
      <c r="D15" s="755"/>
      <c r="E15" s="758">
        <f>SUM(E16)</f>
        <v>200000</v>
      </c>
      <c r="F15" s="759"/>
      <c r="G15" s="758">
        <f>SUM(G16,G17)</f>
        <v>224835</v>
      </c>
      <c r="H15" s="759"/>
      <c r="I15" s="220">
        <f>SUM(G15/E15)*100</f>
        <v>112.41749999999999</v>
      </c>
    </row>
    <row r="16" spans="1:9" ht="13.5" thickBot="1">
      <c r="A16" s="218" t="s">
        <v>239</v>
      </c>
      <c r="B16" s="760" t="s">
        <v>145</v>
      </c>
      <c r="C16" s="760"/>
      <c r="D16" s="760"/>
      <c r="E16" s="758">
        <v>200000</v>
      </c>
      <c r="F16" s="759"/>
      <c r="G16" s="758">
        <v>224835</v>
      </c>
      <c r="H16" s="759"/>
      <c r="I16" s="223">
        <f aca="true" t="shared" si="0" ref="I16:I21">SUM(G16/E16)*100</f>
        <v>112.41749999999999</v>
      </c>
    </row>
    <row r="17" spans="1:9" ht="13.5" thickBot="1">
      <c r="A17" s="218"/>
      <c r="B17" s="761" t="s">
        <v>240</v>
      </c>
      <c r="C17" s="760"/>
      <c r="D17" s="762"/>
      <c r="E17" s="221"/>
      <c r="F17" s="222"/>
      <c r="G17" s="758"/>
      <c r="H17" s="759"/>
      <c r="I17" s="223"/>
    </row>
    <row r="18" spans="1:9" ht="13.5" thickBot="1">
      <c r="A18" s="67"/>
      <c r="B18" s="763" t="s">
        <v>241</v>
      </c>
      <c r="C18" s="763"/>
      <c r="D18" s="763"/>
      <c r="E18" s="758">
        <f>SUM(E19:F21)</f>
        <v>239317</v>
      </c>
      <c r="F18" s="759"/>
      <c r="G18" s="758">
        <f>SUM(G19:H21)</f>
        <v>98091</v>
      </c>
      <c r="H18" s="759"/>
      <c r="I18" s="223">
        <f t="shared" si="0"/>
        <v>40.98789471704893</v>
      </c>
    </row>
    <row r="19" spans="1:9" ht="50.25" customHeight="1" thickBot="1">
      <c r="A19" s="218">
        <v>2450</v>
      </c>
      <c r="B19" s="764" t="s">
        <v>242</v>
      </c>
      <c r="C19" s="765"/>
      <c r="D19" s="766"/>
      <c r="E19" s="758">
        <v>105000</v>
      </c>
      <c r="F19" s="759"/>
      <c r="G19" s="758">
        <v>79826</v>
      </c>
      <c r="H19" s="759"/>
      <c r="I19" s="223">
        <f t="shared" si="0"/>
        <v>76.0247619047619</v>
      </c>
    </row>
    <row r="20" spans="1:9" ht="13.5" thickBot="1">
      <c r="A20" s="218">
        <v>4210</v>
      </c>
      <c r="B20" s="761" t="s">
        <v>86</v>
      </c>
      <c r="C20" s="760"/>
      <c r="D20" s="762"/>
      <c r="E20" s="758">
        <v>5000</v>
      </c>
      <c r="F20" s="759"/>
      <c r="G20" s="758">
        <v>432</v>
      </c>
      <c r="H20" s="759"/>
      <c r="I20" s="223">
        <f t="shared" si="0"/>
        <v>8.64</v>
      </c>
    </row>
    <row r="21" spans="1:9" ht="13.5" thickBot="1">
      <c r="A21" s="218">
        <v>4300</v>
      </c>
      <c r="B21" s="761" t="s">
        <v>14</v>
      </c>
      <c r="C21" s="760"/>
      <c r="D21" s="762"/>
      <c r="E21" s="758">
        <v>129317</v>
      </c>
      <c r="F21" s="759"/>
      <c r="G21" s="758">
        <v>17833</v>
      </c>
      <c r="H21" s="759"/>
      <c r="I21" s="223">
        <f t="shared" si="0"/>
        <v>13.790143600609357</v>
      </c>
    </row>
    <row r="22" spans="1:9" ht="13.5" thickBot="1">
      <c r="A22" s="78"/>
      <c r="B22" s="760" t="s">
        <v>243</v>
      </c>
      <c r="C22" s="760"/>
      <c r="D22" s="760"/>
      <c r="E22" s="758"/>
      <c r="F22" s="759"/>
      <c r="G22" s="758"/>
      <c r="H22" s="768"/>
      <c r="I22" s="223"/>
    </row>
    <row r="23" spans="1:9" ht="15.75" thickBot="1">
      <c r="A23" s="51"/>
      <c r="B23" s="767" t="s">
        <v>244</v>
      </c>
      <c r="C23" s="767"/>
      <c r="D23" s="767"/>
      <c r="E23" s="740">
        <f>SUM(E14,E15)-E18</f>
        <v>0</v>
      </c>
      <c r="F23" s="741"/>
      <c r="G23" s="740">
        <f>SUM(G14,G15)-G18</f>
        <v>167793</v>
      </c>
      <c r="H23" s="741"/>
      <c r="I23" s="220"/>
    </row>
  </sheetData>
  <mergeCells count="35">
    <mergeCell ref="B23:D23"/>
    <mergeCell ref="E23:F23"/>
    <mergeCell ref="G23:H23"/>
    <mergeCell ref="B22:D22"/>
    <mergeCell ref="E22:F22"/>
    <mergeCell ref="G22:H22"/>
    <mergeCell ref="B20:D20"/>
    <mergeCell ref="E20:F20"/>
    <mergeCell ref="G20:H20"/>
    <mergeCell ref="B21:D21"/>
    <mergeCell ref="E21:F21"/>
    <mergeCell ref="G21:H21"/>
    <mergeCell ref="B18:D18"/>
    <mergeCell ref="E18:F18"/>
    <mergeCell ref="G18:H18"/>
    <mergeCell ref="B19:D19"/>
    <mergeCell ref="E19:F19"/>
    <mergeCell ref="G19:H19"/>
    <mergeCell ref="B16:D16"/>
    <mergeCell ref="E16:F16"/>
    <mergeCell ref="G16:H16"/>
    <mergeCell ref="B17:D17"/>
    <mergeCell ref="G17:H17"/>
    <mergeCell ref="B14:D14"/>
    <mergeCell ref="E14:F14"/>
    <mergeCell ref="G14:H14"/>
    <mergeCell ref="B15:D15"/>
    <mergeCell ref="E15:F15"/>
    <mergeCell ref="G15:H15"/>
    <mergeCell ref="G2:I2"/>
    <mergeCell ref="A7:H7"/>
    <mergeCell ref="A8:I8"/>
    <mergeCell ref="B12:D12"/>
    <mergeCell ref="E12:F12"/>
    <mergeCell ref="G12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="75" zoomScaleNormal="75" workbookViewId="0" topLeftCell="A1">
      <selection activeCell="G1" sqref="G1:I1"/>
    </sheetView>
  </sheetViews>
  <sheetFormatPr defaultColWidth="9.00390625" defaultRowHeight="12.75"/>
  <cols>
    <col min="1" max="1" width="6.375" style="86" customWidth="1"/>
    <col min="2" max="3" width="9.125" style="86" customWidth="1"/>
    <col min="4" max="4" width="16.625" style="86" customWidth="1"/>
    <col min="5" max="5" width="9.125" style="86" customWidth="1"/>
    <col min="6" max="6" width="7.25390625" style="86" customWidth="1"/>
    <col min="7" max="7" width="9.125" style="86" customWidth="1"/>
    <col min="8" max="8" width="8.75390625" style="86" customWidth="1"/>
    <col min="9" max="9" width="11.25390625" style="86" customWidth="1"/>
    <col min="10" max="16384" width="9.125" style="86" customWidth="1"/>
  </cols>
  <sheetData>
    <row r="1" spans="7:9" ht="12.75">
      <c r="G1" s="752" t="s">
        <v>366</v>
      </c>
      <c r="H1" s="752"/>
      <c r="I1" s="752"/>
    </row>
    <row r="2" spans="7:9" ht="12.75">
      <c r="G2" s="728" t="s">
        <v>367</v>
      </c>
      <c r="H2" s="125"/>
      <c r="I2" s="125"/>
    </row>
    <row r="3" spans="7:9" ht="12.75">
      <c r="G3" s="728" t="s">
        <v>365</v>
      </c>
      <c r="H3" s="125"/>
      <c r="I3" s="125"/>
    </row>
    <row r="4" spans="7:9" ht="12.75">
      <c r="G4" s="729" t="s">
        <v>357</v>
      </c>
      <c r="H4" s="729"/>
      <c r="I4" s="729"/>
    </row>
    <row r="6" spans="1:8" ht="12.75">
      <c r="A6" s="753" t="s">
        <v>262</v>
      </c>
      <c r="B6" s="753"/>
      <c r="C6" s="753"/>
      <c r="D6" s="753"/>
      <c r="E6" s="753"/>
      <c r="F6" s="753"/>
      <c r="G6" s="753"/>
      <c r="H6" s="753"/>
    </row>
    <row r="7" spans="1:8" ht="15">
      <c r="A7" s="217"/>
      <c r="B7" s="217"/>
      <c r="C7" s="217"/>
      <c r="D7" s="217"/>
      <c r="E7" s="217"/>
      <c r="F7" s="217"/>
      <c r="G7" s="217"/>
      <c r="H7" s="217"/>
    </row>
    <row r="8" spans="1:8" ht="15">
      <c r="A8" s="217"/>
      <c r="B8" s="217"/>
      <c r="C8" s="217"/>
      <c r="D8" s="217"/>
      <c r="E8" s="217"/>
      <c r="F8" s="217"/>
      <c r="G8" s="217"/>
      <c r="H8" s="217"/>
    </row>
    <row r="10" ht="13.5" thickBot="1"/>
    <row r="11" spans="1:9" ht="13.5" thickBot="1">
      <c r="A11" s="218" t="s">
        <v>2</v>
      </c>
      <c r="B11" s="754" t="s">
        <v>104</v>
      </c>
      <c r="C11" s="755"/>
      <c r="D11" s="756"/>
      <c r="E11" s="755" t="s">
        <v>354</v>
      </c>
      <c r="F11" s="756"/>
      <c r="G11" s="754" t="s">
        <v>236</v>
      </c>
      <c r="H11" s="756"/>
      <c r="I11" s="218" t="s">
        <v>6</v>
      </c>
    </row>
    <row r="12" spans="1:9" ht="12.75">
      <c r="A12" s="66"/>
      <c r="B12" s="13"/>
      <c r="C12" s="13"/>
      <c r="D12" s="13"/>
      <c r="E12" s="74"/>
      <c r="F12" s="106"/>
      <c r="G12" s="74"/>
      <c r="H12" s="106"/>
      <c r="I12" s="66"/>
    </row>
    <row r="13" spans="1:9" ht="15.75" thickBot="1">
      <c r="A13" s="51"/>
      <c r="B13" s="757" t="s">
        <v>237</v>
      </c>
      <c r="C13" s="757"/>
      <c r="D13" s="757"/>
      <c r="E13" s="740"/>
      <c r="F13" s="741"/>
      <c r="G13" s="740"/>
      <c r="H13" s="741"/>
      <c r="I13" s="51"/>
    </row>
    <row r="14" spans="1:9" ht="13.5" thickBot="1">
      <c r="A14" s="78"/>
      <c r="B14" s="755" t="s">
        <v>238</v>
      </c>
      <c r="C14" s="755"/>
      <c r="D14" s="755"/>
      <c r="E14" s="758">
        <f>SUM(E15)</f>
        <v>50000</v>
      </c>
      <c r="F14" s="759"/>
      <c r="G14" s="758">
        <f>SUM(G15)</f>
        <v>9842</v>
      </c>
      <c r="H14" s="759"/>
      <c r="I14" s="223">
        <f>SUM(G14/E14)*100</f>
        <v>19.683999999999997</v>
      </c>
    </row>
    <row r="15" spans="1:9" ht="13.5" thickBot="1">
      <c r="A15" s="218" t="s">
        <v>239</v>
      </c>
      <c r="B15" s="760" t="s">
        <v>145</v>
      </c>
      <c r="C15" s="760"/>
      <c r="D15" s="760"/>
      <c r="E15" s="758">
        <v>50000</v>
      </c>
      <c r="F15" s="759"/>
      <c r="G15" s="758">
        <v>9842</v>
      </c>
      <c r="H15" s="759"/>
      <c r="I15" s="223">
        <f>SUM(G15/E15)*100</f>
        <v>19.683999999999997</v>
      </c>
    </row>
    <row r="16" spans="1:9" ht="13.5" thickBot="1">
      <c r="A16" s="67"/>
      <c r="B16" s="763" t="s">
        <v>241</v>
      </c>
      <c r="C16" s="763"/>
      <c r="D16" s="763"/>
      <c r="E16" s="758">
        <f>SUM(E17)</f>
        <v>50000</v>
      </c>
      <c r="F16" s="759"/>
      <c r="G16" s="758">
        <f>SUM(G17)</f>
        <v>0</v>
      </c>
      <c r="H16" s="759"/>
      <c r="I16" s="223">
        <f>SUM(G16/E16)*100</f>
        <v>0</v>
      </c>
    </row>
    <row r="17" spans="1:9" ht="13.5" thickBot="1">
      <c r="A17" s="218">
        <v>4300</v>
      </c>
      <c r="B17" s="142" t="s">
        <v>14</v>
      </c>
      <c r="C17" s="142"/>
      <c r="D17" s="142"/>
      <c r="E17" s="758">
        <v>50000</v>
      </c>
      <c r="F17" s="759"/>
      <c r="G17" s="758"/>
      <c r="H17" s="759"/>
      <c r="I17" s="223">
        <f>SUM(G17/E17)*100</f>
        <v>0</v>
      </c>
    </row>
    <row r="18" spans="1:9" ht="13.5" thickBot="1">
      <c r="A18" s="67"/>
      <c r="B18" s="770" t="s">
        <v>243</v>
      </c>
      <c r="C18" s="770"/>
      <c r="D18" s="770"/>
      <c r="E18" s="771"/>
      <c r="F18" s="772"/>
      <c r="G18" s="771"/>
      <c r="H18" s="773"/>
      <c r="I18" s="66"/>
    </row>
    <row r="19" spans="1:9" ht="15.75" thickBot="1">
      <c r="A19" s="78"/>
      <c r="B19" s="769" t="s">
        <v>244</v>
      </c>
      <c r="C19" s="769"/>
      <c r="D19" s="769"/>
      <c r="E19" s="758">
        <f>SUM(E12,E14)-E16</f>
        <v>0</v>
      </c>
      <c r="F19" s="759"/>
      <c r="G19" s="758">
        <f>SUM(G12,G14)-G16</f>
        <v>9842</v>
      </c>
      <c r="H19" s="759"/>
      <c r="I19" s="78"/>
    </row>
  </sheetData>
  <mergeCells count="25">
    <mergeCell ref="B19:D19"/>
    <mergeCell ref="E19:F19"/>
    <mergeCell ref="G19:H19"/>
    <mergeCell ref="E17:F17"/>
    <mergeCell ref="G17:H17"/>
    <mergeCell ref="B18:D18"/>
    <mergeCell ref="E18:F18"/>
    <mergeCell ref="G18:H18"/>
    <mergeCell ref="B15:D15"/>
    <mergeCell ref="E15:F15"/>
    <mergeCell ref="G15:H15"/>
    <mergeCell ref="B16:D16"/>
    <mergeCell ref="E16:F16"/>
    <mergeCell ref="G16:H16"/>
    <mergeCell ref="B13:D13"/>
    <mergeCell ref="E13:F13"/>
    <mergeCell ref="G13:H13"/>
    <mergeCell ref="B14:D14"/>
    <mergeCell ref="E14:F14"/>
    <mergeCell ref="G14:H14"/>
    <mergeCell ref="G1:I1"/>
    <mergeCell ref="A6:H6"/>
    <mergeCell ref="B11:D11"/>
    <mergeCell ref="E11:F11"/>
    <mergeCell ref="G11:H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75" zoomScaleNormal="75" workbookViewId="0" topLeftCell="A1">
      <selection activeCell="C25" sqref="C25"/>
    </sheetView>
  </sheetViews>
  <sheetFormatPr defaultColWidth="9.00390625" defaultRowHeight="12.75"/>
  <cols>
    <col min="1" max="1" width="7.375" style="0" customWidth="1"/>
    <col min="2" max="2" width="8.75390625" style="224" customWidth="1"/>
    <col min="3" max="3" width="34.75390625" style="0" customWidth="1"/>
    <col min="4" max="4" width="13.25390625" style="0" customWidth="1"/>
    <col min="5" max="5" width="13.125" style="0" customWidth="1"/>
    <col min="6" max="6" width="8.00390625" style="216" customWidth="1"/>
    <col min="7" max="7" width="10.125" style="0" customWidth="1"/>
  </cols>
  <sheetData>
    <row r="1" spans="3:5" ht="12.75">
      <c r="C1" s="225"/>
      <c r="E1" s="725" t="s">
        <v>368</v>
      </c>
    </row>
    <row r="2" spans="3:5" ht="12.75">
      <c r="C2" s="225"/>
      <c r="E2" s="725" t="s">
        <v>364</v>
      </c>
    </row>
    <row r="3" spans="3:5" ht="12.75">
      <c r="C3" s="225"/>
      <c r="E3" s="725" t="s">
        <v>365</v>
      </c>
    </row>
    <row r="4" spans="3:5" ht="12.75">
      <c r="C4" s="225"/>
      <c r="E4" s="725" t="s">
        <v>357</v>
      </c>
    </row>
    <row r="5" spans="3:5" ht="12.75">
      <c r="C5" s="225"/>
      <c r="E5" s="725"/>
    </row>
    <row r="6" ht="12.75">
      <c r="C6" s="225"/>
    </row>
    <row r="7" ht="12.75">
      <c r="C7" t="s">
        <v>245</v>
      </c>
    </row>
    <row r="8" spans="3:4" ht="12.75">
      <c r="C8" s="225" t="s">
        <v>246</v>
      </c>
      <c r="D8" s="225"/>
    </row>
    <row r="9" ht="13.5" thickBot="1"/>
    <row r="10" spans="1:6" ht="12.75">
      <c r="A10" s="226" t="s">
        <v>102</v>
      </c>
      <c r="B10" s="227" t="s">
        <v>103</v>
      </c>
      <c r="C10" s="228" t="s">
        <v>247</v>
      </c>
      <c r="D10" s="226" t="s">
        <v>353</v>
      </c>
      <c r="E10" s="226" t="s">
        <v>134</v>
      </c>
      <c r="F10" s="229" t="s">
        <v>6</v>
      </c>
    </row>
    <row r="11" spans="1:6" ht="13.5" thickBot="1">
      <c r="A11" s="107"/>
      <c r="B11" s="230" t="s">
        <v>2</v>
      </c>
      <c r="C11" s="231"/>
      <c r="D11" s="107"/>
      <c r="E11" s="107"/>
      <c r="F11" s="232"/>
    </row>
    <row r="12" spans="1:6" ht="25.5">
      <c r="A12" s="233">
        <v>900</v>
      </c>
      <c r="B12" s="234">
        <v>90017</v>
      </c>
      <c r="C12" s="235" t="s">
        <v>248</v>
      </c>
      <c r="D12" s="236">
        <v>523000</v>
      </c>
      <c r="E12" s="236">
        <v>991475</v>
      </c>
      <c r="F12" s="237">
        <f>(E12/D12)*100</f>
        <v>189.57456978967494</v>
      </c>
    </row>
    <row r="13" spans="1:6" ht="12.75">
      <c r="A13" s="238"/>
      <c r="B13" s="239"/>
      <c r="C13" s="6"/>
      <c r="D13" s="166"/>
      <c r="E13" s="166"/>
      <c r="F13" s="240"/>
    </row>
    <row r="14" spans="1:6" ht="12.75">
      <c r="A14" s="238"/>
      <c r="B14" s="239"/>
      <c r="C14" s="241" t="s">
        <v>231</v>
      </c>
      <c r="D14" s="242">
        <f>SUM(D15,D16,D17,D20,D22,D21)</f>
        <v>15293053</v>
      </c>
      <c r="E14" s="242">
        <f>SUM(E15,E16,E17,E20,E22,E21)</f>
        <v>5679794</v>
      </c>
      <c r="F14" s="237">
        <f aca="true" t="shared" si="0" ref="F14:F49">(E14/D14)*100</f>
        <v>37.13969996703732</v>
      </c>
    </row>
    <row r="15" spans="1:6" ht="12.75">
      <c r="A15" s="238"/>
      <c r="B15" s="243" t="s">
        <v>249</v>
      </c>
      <c r="C15" s="244" t="s">
        <v>152</v>
      </c>
      <c r="D15" s="245">
        <v>10671940</v>
      </c>
      <c r="E15" s="245">
        <v>4583337</v>
      </c>
      <c r="F15" s="237">
        <f t="shared" si="0"/>
        <v>42.94755217889156</v>
      </c>
    </row>
    <row r="16" spans="1:6" ht="12.75">
      <c r="A16" s="238"/>
      <c r="B16" s="243"/>
      <c r="C16" s="246" t="s">
        <v>240</v>
      </c>
      <c r="D16" s="245"/>
      <c r="E16" s="245">
        <v>8259</v>
      </c>
      <c r="F16" s="237"/>
    </row>
    <row r="17" spans="1:6" ht="12.75">
      <c r="A17" s="238"/>
      <c r="B17" s="243"/>
      <c r="C17" s="244" t="s">
        <v>250</v>
      </c>
      <c r="D17" s="245">
        <f>SUM(D18:D19)</f>
        <v>4590113</v>
      </c>
      <c r="E17" s="245">
        <f>SUM(E18:E19)</f>
        <v>1064828</v>
      </c>
      <c r="F17" s="237">
        <f t="shared" si="0"/>
        <v>23.198295989663002</v>
      </c>
    </row>
    <row r="18" spans="1:6" ht="12.75">
      <c r="A18" s="238"/>
      <c r="B18" s="243">
        <v>265</v>
      </c>
      <c r="C18" s="244" t="s">
        <v>251</v>
      </c>
      <c r="D18" s="247">
        <v>2481113</v>
      </c>
      <c r="E18" s="247">
        <v>1064828</v>
      </c>
      <c r="F18" s="237">
        <f t="shared" si="0"/>
        <v>42.91735201097249</v>
      </c>
    </row>
    <row r="19" spans="1:6" ht="12.75">
      <c r="A19" s="238"/>
      <c r="B19" s="243">
        <v>621</v>
      </c>
      <c r="C19" s="244" t="s">
        <v>252</v>
      </c>
      <c r="D19" s="247">
        <v>2109000</v>
      </c>
      <c r="E19" s="247"/>
      <c r="F19" s="237">
        <f t="shared" si="0"/>
        <v>0</v>
      </c>
    </row>
    <row r="20" spans="1:6" ht="12.75">
      <c r="A20" s="238"/>
      <c r="B20" s="243"/>
      <c r="C20" s="244"/>
      <c r="D20" s="245"/>
      <c r="E20" s="245"/>
      <c r="F20" s="237"/>
    </row>
    <row r="21" spans="1:6" ht="12.75">
      <c r="A21" s="238"/>
      <c r="B21" s="243" t="s">
        <v>253</v>
      </c>
      <c r="C21" s="244" t="s">
        <v>50</v>
      </c>
      <c r="D21" s="245">
        <v>31000</v>
      </c>
      <c r="E21" s="245">
        <v>20130</v>
      </c>
      <c r="F21" s="237">
        <f t="shared" si="0"/>
        <v>64.93548387096774</v>
      </c>
    </row>
    <row r="22" spans="1:6" ht="12.75">
      <c r="A22" s="238"/>
      <c r="B22" s="243" t="s">
        <v>254</v>
      </c>
      <c r="C22" s="244" t="s">
        <v>153</v>
      </c>
      <c r="D22" s="245"/>
      <c r="E22" s="245">
        <v>3240</v>
      </c>
      <c r="F22" s="237"/>
    </row>
    <row r="23" spans="1:6" ht="12.75">
      <c r="A23" s="238"/>
      <c r="B23" s="243"/>
      <c r="C23" s="248" t="s">
        <v>255</v>
      </c>
      <c r="D23" s="249">
        <f>SUM(D12+D14)</f>
        <v>15816053</v>
      </c>
      <c r="E23" s="249">
        <f>SUM(E12+E14)</f>
        <v>6671269</v>
      </c>
      <c r="F23" s="237">
        <f t="shared" si="0"/>
        <v>42.18036573347345</v>
      </c>
    </row>
    <row r="24" spans="1:6" ht="12.75">
      <c r="A24" s="238"/>
      <c r="B24" s="250"/>
      <c r="C24" s="6"/>
      <c r="D24" s="251"/>
      <c r="E24" s="251"/>
      <c r="F24" s="240"/>
    </row>
    <row r="25" spans="1:7" ht="12.75">
      <c r="A25" s="238"/>
      <c r="B25" s="250"/>
      <c r="C25" s="241" t="s">
        <v>370</v>
      </c>
      <c r="D25" s="242">
        <f>SUM(D26:D40,D43,D46:D48)</f>
        <v>15272053</v>
      </c>
      <c r="E25" s="242">
        <f>SUM(E26:E40,E43,E46:E48)</f>
        <v>5361322</v>
      </c>
      <c r="F25" s="237">
        <f t="shared" si="0"/>
        <v>35.105443911175534</v>
      </c>
      <c r="G25" s="170"/>
    </row>
    <row r="26" spans="1:6" ht="25.5">
      <c r="A26" s="238"/>
      <c r="B26" s="243">
        <v>3020</v>
      </c>
      <c r="C26" s="246" t="s">
        <v>42</v>
      </c>
      <c r="D26" s="245">
        <v>58981</v>
      </c>
      <c r="E26" s="245">
        <v>24223</v>
      </c>
      <c r="F26" s="237">
        <f t="shared" si="0"/>
        <v>41.06915786439701</v>
      </c>
    </row>
    <row r="27" spans="1:6" ht="12.75">
      <c r="A27" s="238"/>
      <c r="B27" s="243">
        <v>4010</v>
      </c>
      <c r="C27" s="244" t="s">
        <v>127</v>
      </c>
      <c r="D27" s="245">
        <v>2507235</v>
      </c>
      <c r="E27" s="245">
        <v>1214777</v>
      </c>
      <c r="F27" s="237">
        <f t="shared" si="0"/>
        <v>48.45086320189372</v>
      </c>
    </row>
    <row r="28" spans="1:6" ht="12.75">
      <c r="A28" s="238"/>
      <c r="B28" s="243">
        <v>4040</v>
      </c>
      <c r="C28" s="244" t="s">
        <v>44</v>
      </c>
      <c r="D28" s="245">
        <v>210395</v>
      </c>
      <c r="E28" s="245"/>
      <c r="F28" s="237">
        <f t="shared" si="0"/>
        <v>0</v>
      </c>
    </row>
    <row r="29" spans="1:6" ht="12.75">
      <c r="A29" s="238"/>
      <c r="B29" s="243">
        <v>4110</v>
      </c>
      <c r="C29" s="244" t="s">
        <v>128</v>
      </c>
      <c r="D29" s="245">
        <v>482876</v>
      </c>
      <c r="E29" s="245">
        <v>210108</v>
      </c>
      <c r="F29" s="237">
        <f t="shared" si="0"/>
        <v>43.5117918471823</v>
      </c>
    </row>
    <row r="30" spans="1:6" ht="12.75">
      <c r="A30" s="238"/>
      <c r="B30" s="243">
        <v>4120</v>
      </c>
      <c r="C30" s="244" t="s">
        <v>46</v>
      </c>
      <c r="D30" s="245">
        <v>65798</v>
      </c>
      <c r="E30" s="245">
        <v>29786</v>
      </c>
      <c r="F30" s="237">
        <f t="shared" si="0"/>
        <v>45.268853156630904</v>
      </c>
    </row>
    <row r="31" spans="1:6" ht="12.75">
      <c r="A31" s="238"/>
      <c r="B31" s="243">
        <v>4210</v>
      </c>
      <c r="C31" s="244" t="s">
        <v>86</v>
      </c>
      <c r="D31" s="245">
        <v>733694</v>
      </c>
      <c r="E31" s="245">
        <v>411197</v>
      </c>
      <c r="F31" s="237">
        <f t="shared" si="0"/>
        <v>56.04475435263202</v>
      </c>
    </row>
    <row r="32" spans="1:6" ht="12.75">
      <c r="A32" s="238"/>
      <c r="B32" s="243">
        <v>4260</v>
      </c>
      <c r="C32" s="244" t="s">
        <v>47</v>
      </c>
      <c r="D32" s="192">
        <v>4434250</v>
      </c>
      <c r="E32" s="192">
        <v>1857947</v>
      </c>
      <c r="F32" s="237">
        <f t="shared" si="0"/>
        <v>41.8999154310199</v>
      </c>
    </row>
    <row r="33" spans="1:6" ht="12.75">
      <c r="A33" s="238"/>
      <c r="B33" s="243">
        <v>4270</v>
      </c>
      <c r="C33" s="244" t="s">
        <v>22</v>
      </c>
      <c r="D33" s="245">
        <v>76720</v>
      </c>
      <c r="E33" s="245">
        <v>11000</v>
      </c>
      <c r="F33" s="237">
        <f t="shared" si="0"/>
        <v>14.337851929092803</v>
      </c>
    </row>
    <row r="34" spans="1:6" ht="12.75">
      <c r="A34" s="238"/>
      <c r="B34" s="243">
        <v>4300</v>
      </c>
      <c r="C34" s="244" t="s">
        <v>14</v>
      </c>
      <c r="D34" s="245">
        <v>1377890</v>
      </c>
      <c r="E34" s="245">
        <v>726488</v>
      </c>
      <c r="F34" s="237">
        <f t="shared" si="0"/>
        <v>52.72467323226092</v>
      </c>
    </row>
    <row r="35" spans="1:6" ht="12.75">
      <c r="A35" s="238"/>
      <c r="B35" s="243">
        <v>4410</v>
      </c>
      <c r="C35" s="244" t="s">
        <v>39</v>
      </c>
      <c r="D35" s="245">
        <v>27708</v>
      </c>
      <c r="E35" s="245">
        <v>13298</v>
      </c>
      <c r="F35" s="237">
        <f t="shared" si="0"/>
        <v>47.99335931860834</v>
      </c>
    </row>
    <row r="36" spans="1:6" ht="12.75">
      <c r="A36" s="238"/>
      <c r="B36" s="243">
        <v>4430</v>
      </c>
      <c r="C36" s="244" t="s">
        <v>28</v>
      </c>
      <c r="D36" s="245">
        <v>215406</v>
      </c>
      <c r="E36" s="245">
        <v>86328</v>
      </c>
      <c r="F36" s="252">
        <f t="shared" si="0"/>
        <v>40.07687808139049</v>
      </c>
    </row>
    <row r="37" spans="1:6" ht="25.5">
      <c r="A37" s="253"/>
      <c r="B37" s="254">
        <v>4440</v>
      </c>
      <c r="C37" s="255" t="s">
        <v>49</v>
      </c>
      <c r="D37" s="236">
        <v>74040</v>
      </c>
      <c r="E37" s="236">
        <v>50611</v>
      </c>
      <c r="F37" s="252">
        <f t="shared" si="0"/>
        <v>68.35629389519178</v>
      </c>
    </row>
    <row r="38" spans="1:6" ht="12.75">
      <c r="A38" s="253"/>
      <c r="B38" s="256">
        <v>4480</v>
      </c>
      <c r="C38" s="244" t="s">
        <v>159</v>
      </c>
      <c r="D38" s="245">
        <v>1050800</v>
      </c>
      <c r="E38" s="245">
        <v>473804</v>
      </c>
      <c r="F38" s="252">
        <f t="shared" si="0"/>
        <v>45.08983631518843</v>
      </c>
    </row>
    <row r="39" spans="1:6" ht="25.5">
      <c r="A39" s="253"/>
      <c r="B39" s="257">
        <v>4610</v>
      </c>
      <c r="C39" s="258" t="s">
        <v>29</v>
      </c>
      <c r="D39" s="259">
        <v>10000</v>
      </c>
      <c r="E39" s="259">
        <v>834</v>
      </c>
      <c r="F39" s="252">
        <f t="shared" si="0"/>
        <v>8.34</v>
      </c>
    </row>
    <row r="40" spans="1:6" ht="25.5">
      <c r="A40" s="253"/>
      <c r="B40" s="257">
        <v>6070</v>
      </c>
      <c r="C40" s="246" t="s">
        <v>256</v>
      </c>
      <c r="D40" s="259">
        <f>SUM(D41:D42)</f>
        <v>3816260</v>
      </c>
      <c r="E40" s="259">
        <f>SUM(E41:E42)</f>
        <v>115244</v>
      </c>
      <c r="F40" s="252">
        <f t="shared" si="0"/>
        <v>3.01981521175182</v>
      </c>
    </row>
    <row r="41" spans="1:6" ht="12.75">
      <c r="A41" s="253"/>
      <c r="B41" s="257"/>
      <c r="C41" s="246" t="s">
        <v>257</v>
      </c>
      <c r="D41" s="259">
        <v>2109000</v>
      </c>
      <c r="E41" s="259"/>
      <c r="F41" s="252">
        <f t="shared" si="0"/>
        <v>0</v>
      </c>
    </row>
    <row r="42" spans="1:6" ht="12.75">
      <c r="A42" s="253"/>
      <c r="B42" s="257"/>
      <c r="C42" s="246" t="s">
        <v>258</v>
      </c>
      <c r="D42" s="259">
        <v>1707260</v>
      </c>
      <c r="E42" s="259">
        <v>115244</v>
      </c>
      <c r="F42" s="252">
        <f t="shared" si="0"/>
        <v>6.750231364877054</v>
      </c>
    </row>
    <row r="43" spans="1:6" ht="25.5">
      <c r="A43" s="253"/>
      <c r="B43" s="257">
        <v>6080</v>
      </c>
      <c r="C43" s="246" t="s">
        <v>259</v>
      </c>
      <c r="D43" s="259">
        <f>SUM(D44:D45)</f>
        <v>130000</v>
      </c>
      <c r="E43" s="259">
        <f>SUM(E44:E45)</f>
        <v>32798</v>
      </c>
      <c r="F43" s="252">
        <f t="shared" si="0"/>
        <v>25.22923076923077</v>
      </c>
    </row>
    <row r="44" spans="1:6" ht="12.75">
      <c r="A44" s="253"/>
      <c r="B44" s="257"/>
      <c r="C44" s="246" t="s">
        <v>257</v>
      </c>
      <c r="D44" s="259"/>
      <c r="E44" s="259"/>
      <c r="F44" s="252"/>
    </row>
    <row r="45" spans="1:6" ht="12.75">
      <c r="A45" s="253"/>
      <c r="B45" s="257"/>
      <c r="C45" s="246" t="s">
        <v>258</v>
      </c>
      <c r="D45" s="259">
        <v>130000</v>
      </c>
      <c r="E45" s="259">
        <v>32798</v>
      </c>
      <c r="F45" s="252">
        <f t="shared" si="0"/>
        <v>25.22923076923077</v>
      </c>
    </row>
    <row r="46" spans="1:7" ht="12.75">
      <c r="A46" s="253"/>
      <c r="B46" s="256"/>
      <c r="C46" s="244" t="s">
        <v>243</v>
      </c>
      <c r="D46" s="260"/>
      <c r="E46" s="245">
        <v>23129</v>
      </c>
      <c r="F46" s="252"/>
      <c r="G46" s="170"/>
    </row>
    <row r="47" spans="1:6" ht="12.75">
      <c r="A47" s="253"/>
      <c r="B47" s="256"/>
      <c r="C47" s="244" t="s">
        <v>172</v>
      </c>
      <c r="D47" s="260"/>
      <c r="E47" s="245"/>
      <c r="F47" s="252"/>
    </row>
    <row r="48" spans="1:7" ht="26.25" thickBot="1">
      <c r="A48" s="253"/>
      <c r="B48" s="257"/>
      <c r="C48" s="258" t="s">
        <v>260</v>
      </c>
      <c r="D48" s="193"/>
      <c r="E48" s="259">
        <v>79750</v>
      </c>
      <c r="F48" s="240"/>
      <c r="G48" s="170"/>
    </row>
    <row r="49" spans="1:7" ht="26.25" thickBot="1">
      <c r="A49" s="212"/>
      <c r="B49" s="261"/>
      <c r="C49" s="262" t="s">
        <v>261</v>
      </c>
      <c r="D49" s="263">
        <f>SUM(D23-D25)</f>
        <v>544000</v>
      </c>
      <c r="E49" s="263">
        <f>SUM(E23-E25)</f>
        <v>1309947</v>
      </c>
      <c r="F49" s="264">
        <f t="shared" si="0"/>
        <v>240.79908088235294</v>
      </c>
      <c r="G49" s="170"/>
    </row>
    <row r="50" spans="4:5" ht="12.75">
      <c r="D50" s="170"/>
      <c r="E50" s="170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1"/>
  <sheetViews>
    <sheetView showGridLines="0" zoomScale="75" zoomScaleNormal="75" workbookViewId="0" topLeftCell="A1">
      <selection activeCell="C23" sqref="C23"/>
    </sheetView>
  </sheetViews>
  <sheetFormatPr defaultColWidth="9.00390625" defaultRowHeight="12.75"/>
  <cols>
    <col min="1" max="1" width="7.375" style="0" customWidth="1"/>
    <col min="2" max="2" width="8.75390625" style="224" customWidth="1"/>
    <col min="3" max="3" width="34.75390625" style="0" customWidth="1"/>
    <col min="4" max="4" width="13.25390625" style="0" customWidth="1"/>
    <col min="5" max="5" width="13.125" style="0" customWidth="1"/>
    <col min="6" max="6" width="8.00390625" style="216" customWidth="1"/>
    <col min="7" max="7" width="10.125" style="0" customWidth="1"/>
  </cols>
  <sheetData>
    <row r="1" ht="12.75">
      <c r="E1" s="725" t="s">
        <v>369</v>
      </c>
    </row>
    <row r="2" ht="12.75">
      <c r="E2" s="725" t="s">
        <v>367</v>
      </c>
    </row>
    <row r="3" ht="12.75">
      <c r="E3" s="725" t="s">
        <v>365</v>
      </c>
    </row>
    <row r="4" ht="12.75">
      <c r="E4" s="725" t="s">
        <v>357</v>
      </c>
    </row>
    <row r="6" ht="12.75">
      <c r="C6" t="s">
        <v>245</v>
      </c>
    </row>
    <row r="7" spans="3:4" ht="12.75">
      <c r="C7" s="225" t="s">
        <v>263</v>
      </c>
      <c r="D7" s="225"/>
    </row>
    <row r="10" ht="13.5" thickBot="1"/>
    <row r="11" spans="1:6" ht="12.75">
      <c r="A11" s="228" t="s">
        <v>102</v>
      </c>
      <c r="B11" s="227" t="s">
        <v>103</v>
      </c>
      <c r="C11" s="265" t="s">
        <v>247</v>
      </c>
      <c r="D11" s="226" t="s">
        <v>353</v>
      </c>
      <c r="E11" s="226" t="s">
        <v>134</v>
      </c>
      <c r="F11" s="229" t="s">
        <v>6</v>
      </c>
    </row>
    <row r="12" spans="1:6" ht="13.5" thickBot="1">
      <c r="A12" s="231"/>
      <c r="B12" s="230" t="s">
        <v>2</v>
      </c>
      <c r="C12" s="266"/>
      <c r="D12" s="107"/>
      <c r="E12" s="107"/>
      <c r="F12" s="232"/>
    </row>
    <row r="13" spans="1:6" ht="26.25" thickBot="1">
      <c r="A13" s="267">
        <v>700</v>
      </c>
      <c r="B13" s="268">
        <v>70001</v>
      </c>
      <c r="C13" s="262" t="s">
        <v>248</v>
      </c>
      <c r="D13" s="263">
        <v>120000</v>
      </c>
      <c r="E13" s="263">
        <v>112669</v>
      </c>
      <c r="F13" s="264">
        <f>(E13/D13)*100</f>
        <v>93.89083333333333</v>
      </c>
    </row>
    <row r="14" spans="1:6" ht="12.75">
      <c r="A14" s="238"/>
      <c r="B14" s="239"/>
      <c r="C14" s="6"/>
      <c r="D14" s="166"/>
      <c r="E14" s="166"/>
      <c r="F14" s="269"/>
    </row>
    <row r="15" spans="1:6" ht="12.75">
      <c r="A15" s="238"/>
      <c r="B15" s="250"/>
      <c r="C15" s="241" t="s">
        <v>231</v>
      </c>
      <c r="D15" s="242">
        <f>SUM(D16+D17)</f>
        <v>9575000</v>
      </c>
      <c r="E15" s="242">
        <f>SUM(E16+E17)</f>
        <v>3237539</v>
      </c>
      <c r="F15" s="237">
        <f aca="true" t="shared" si="0" ref="F15:F20">(E15/D15)*100</f>
        <v>33.81241775456919</v>
      </c>
    </row>
    <row r="16" spans="1:6" ht="12.75">
      <c r="A16" s="238"/>
      <c r="B16" s="243" t="s">
        <v>249</v>
      </c>
      <c r="C16" s="244" t="s">
        <v>152</v>
      </c>
      <c r="D16" s="245">
        <v>5710000</v>
      </c>
      <c r="E16" s="245">
        <v>2915063</v>
      </c>
      <c r="F16" s="237">
        <f t="shared" si="0"/>
        <v>51.05189141856392</v>
      </c>
    </row>
    <row r="17" spans="1:6" ht="12.75">
      <c r="A17" s="238"/>
      <c r="B17" s="243"/>
      <c r="C17" s="244" t="s">
        <v>264</v>
      </c>
      <c r="D17" s="245">
        <f>SUM(D18+D19)</f>
        <v>3865000</v>
      </c>
      <c r="E17" s="245">
        <f>SUM(E18+E19)</f>
        <v>322476</v>
      </c>
      <c r="F17" s="237">
        <f t="shared" si="0"/>
        <v>8.343492884864165</v>
      </c>
    </row>
    <row r="18" spans="1:6" ht="12.75">
      <c r="A18" s="238"/>
      <c r="B18" s="243">
        <v>265</v>
      </c>
      <c r="C18" s="244" t="s">
        <v>265</v>
      </c>
      <c r="D18" s="247">
        <v>300000</v>
      </c>
      <c r="E18" s="247">
        <v>133691</v>
      </c>
      <c r="F18" s="237">
        <f t="shared" si="0"/>
        <v>44.56366666666667</v>
      </c>
    </row>
    <row r="19" spans="1:6" ht="12.75">
      <c r="A19" s="238"/>
      <c r="B19" s="243">
        <v>621</v>
      </c>
      <c r="C19" s="244" t="s">
        <v>252</v>
      </c>
      <c r="D19" s="247">
        <v>3565000</v>
      </c>
      <c r="E19" s="247">
        <v>188785</v>
      </c>
      <c r="F19" s="237">
        <f t="shared" si="0"/>
        <v>5.295511921458625</v>
      </c>
    </row>
    <row r="20" spans="1:6" ht="12.75">
      <c r="A20" s="238"/>
      <c r="B20" s="243"/>
      <c r="C20" s="248" t="s">
        <v>255</v>
      </c>
      <c r="D20" s="270">
        <f>SUM(D13+D15)</f>
        <v>9695000</v>
      </c>
      <c r="E20" s="270">
        <f>SUM(E13+E15)</f>
        <v>3350208</v>
      </c>
      <c r="F20" s="237">
        <f t="shared" si="0"/>
        <v>34.55603919546158</v>
      </c>
    </row>
    <row r="21" spans="1:6" ht="12.75">
      <c r="A21" s="238"/>
      <c r="B21" s="250"/>
      <c r="C21" s="6"/>
      <c r="D21" s="251"/>
      <c r="E21" s="251"/>
      <c r="F21" s="240"/>
    </row>
    <row r="22" spans="1:7" ht="12.75">
      <c r="A22" s="238"/>
      <c r="B22" s="250"/>
      <c r="C22" s="241" t="s">
        <v>370</v>
      </c>
      <c r="D22" s="242">
        <f>SUM(D23:D39)</f>
        <v>9575000</v>
      </c>
      <c r="E22" s="242">
        <f>SUM(E23:E39)</f>
        <v>3026327</v>
      </c>
      <c r="F22" s="237">
        <f aca="true" t="shared" si="1" ref="F22:F38">(E22/D22)*100</f>
        <v>31.606548302872064</v>
      </c>
      <c r="G22" s="170"/>
    </row>
    <row r="23" spans="1:6" ht="25.5">
      <c r="A23" s="238"/>
      <c r="B23" s="243">
        <v>3020</v>
      </c>
      <c r="C23" s="246" t="s">
        <v>266</v>
      </c>
      <c r="D23" s="245">
        <v>10000</v>
      </c>
      <c r="E23" s="245">
        <v>9433</v>
      </c>
      <c r="F23" s="237">
        <f t="shared" si="1"/>
        <v>94.33</v>
      </c>
    </row>
    <row r="24" spans="1:6" ht="12.75">
      <c r="A24" s="238"/>
      <c r="B24" s="243">
        <v>4010</v>
      </c>
      <c r="C24" s="244" t="s">
        <v>127</v>
      </c>
      <c r="D24" s="245">
        <v>961500</v>
      </c>
      <c r="E24" s="245">
        <v>472319</v>
      </c>
      <c r="F24" s="237">
        <f t="shared" si="1"/>
        <v>49.123140925637024</v>
      </c>
    </row>
    <row r="25" spans="1:6" ht="12.75">
      <c r="A25" s="238"/>
      <c r="B25" s="243">
        <v>4040</v>
      </c>
      <c r="C25" s="244" t="s">
        <v>44</v>
      </c>
      <c r="D25" s="245">
        <v>80800</v>
      </c>
      <c r="E25" s="245"/>
      <c r="F25" s="237">
        <f t="shared" si="1"/>
        <v>0</v>
      </c>
    </row>
    <row r="26" spans="1:6" ht="12.75">
      <c r="A26" s="238"/>
      <c r="B26" s="243">
        <v>4110</v>
      </c>
      <c r="C26" s="244" t="s">
        <v>128</v>
      </c>
      <c r="D26" s="245">
        <v>184300</v>
      </c>
      <c r="E26" s="245">
        <v>81465</v>
      </c>
      <c r="F26" s="237">
        <f t="shared" si="1"/>
        <v>44.20238741182854</v>
      </c>
    </row>
    <row r="27" spans="1:6" ht="12.75">
      <c r="A27" s="238"/>
      <c r="B27" s="243">
        <v>4120</v>
      </c>
      <c r="C27" s="244" t="s">
        <v>46</v>
      </c>
      <c r="D27" s="245">
        <v>25300</v>
      </c>
      <c r="E27" s="245">
        <v>11464</v>
      </c>
      <c r="F27" s="237">
        <f t="shared" si="1"/>
        <v>45.31225296442688</v>
      </c>
    </row>
    <row r="28" spans="1:6" ht="12.75">
      <c r="A28" s="238"/>
      <c r="B28" s="243">
        <v>4140</v>
      </c>
      <c r="C28" s="244" t="s">
        <v>82</v>
      </c>
      <c r="D28" s="245">
        <v>200</v>
      </c>
      <c r="E28" s="245">
        <v>59</v>
      </c>
      <c r="F28" s="237">
        <f t="shared" si="1"/>
        <v>29.5</v>
      </c>
    </row>
    <row r="29" spans="1:6" ht="12.75">
      <c r="A29" s="238"/>
      <c r="B29" s="243">
        <v>4210</v>
      </c>
      <c r="C29" s="244" t="s">
        <v>86</v>
      </c>
      <c r="D29" s="245">
        <v>150000</v>
      </c>
      <c r="E29" s="245">
        <v>54073</v>
      </c>
      <c r="F29" s="237">
        <f t="shared" si="1"/>
        <v>36.04866666666667</v>
      </c>
    </row>
    <row r="30" spans="1:6" ht="12.75">
      <c r="A30" s="238"/>
      <c r="B30" s="243">
        <v>4260</v>
      </c>
      <c r="C30" s="244" t="s">
        <v>47</v>
      </c>
      <c r="D30" s="245">
        <v>1583300</v>
      </c>
      <c r="E30" s="245">
        <v>689848</v>
      </c>
      <c r="F30" s="237">
        <f t="shared" si="1"/>
        <v>43.57026463715026</v>
      </c>
    </row>
    <row r="31" spans="1:6" ht="12.75">
      <c r="A31" s="238"/>
      <c r="B31" s="243">
        <v>4270</v>
      </c>
      <c r="C31" s="244" t="s">
        <v>22</v>
      </c>
      <c r="D31" s="245">
        <v>1567000</v>
      </c>
      <c r="E31" s="245">
        <v>911841</v>
      </c>
      <c r="F31" s="237">
        <f t="shared" si="1"/>
        <v>58.19023611997447</v>
      </c>
    </row>
    <row r="32" spans="1:6" ht="12.75">
      <c r="A32" s="238"/>
      <c r="B32" s="243">
        <v>4300</v>
      </c>
      <c r="C32" s="244" t="s">
        <v>14</v>
      </c>
      <c r="D32" s="245">
        <v>842000</v>
      </c>
      <c r="E32" s="245">
        <v>405656</v>
      </c>
      <c r="F32" s="237">
        <f t="shared" si="1"/>
        <v>48.17767220902613</v>
      </c>
    </row>
    <row r="33" spans="1:6" ht="12.75">
      <c r="A33" s="238"/>
      <c r="B33" s="243">
        <v>4410</v>
      </c>
      <c r="C33" s="244" t="s">
        <v>39</v>
      </c>
      <c r="D33" s="245">
        <v>6000</v>
      </c>
      <c r="E33" s="245">
        <v>1905</v>
      </c>
      <c r="F33" s="237">
        <f t="shared" si="1"/>
        <v>31.75</v>
      </c>
    </row>
    <row r="34" spans="1:6" ht="12.75">
      <c r="A34" s="238"/>
      <c r="B34" s="243">
        <v>4430</v>
      </c>
      <c r="C34" s="244" t="s">
        <v>28</v>
      </c>
      <c r="D34" s="245">
        <v>50000</v>
      </c>
      <c r="E34" s="245">
        <v>7829</v>
      </c>
      <c r="F34" s="237">
        <f t="shared" si="1"/>
        <v>15.658</v>
      </c>
    </row>
    <row r="35" spans="1:6" ht="25.5">
      <c r="A35" s="238"/>
      <c r="B35" s="254">
        <v>4440</v>
      </c>
      <c r="C35" s="255" t="s">
        <v>49</v>
      </c>
      <c r="D35" s="245">
        <v>29800</v>
      </c>
      <c r="E35" s="245">
        <v>21520</v>
      </c>
      <c r="F35" s="237">
        <f t="shared" si="1"/>
        <v>72.21476510067114</v>
      </c>
    </row>
    <row r="36" spans="1:6" ht="12.75">
      <c r="A36" s="238"/>
      <c r="B36" s="256">
        <v>4480</v>
      </c>
      <c r="C36" s="244" t="s">
        <v>159</v>
      </c>
      <c r="D36" s="245">
        <v>64800</v>
      </c>
      <c r="E36" s="245">
        <v>27354</v>
      </c>
      <c r="F36" s="252">
        <f t="shared" si="1"/>
        <v>42.21296296296296</v>
      </c>
    </row>
    <row r="37" spans="1:6" ht="25.5">
      <c r="A37" s="238"/>
      <c r="B37" s="257">
        <v>6070</v>
      </c>
      <c r="C37" s="246" t="s">
        <v>256</v>
      </c>
      <c r="D37" s="236">
        <v>3985000</v>
      </c>
      <c r="E37" s="236">
        <v>327602</v>
      </c>
      <c r="F37" s="252">
        <f t="shared" si="1"/>
        <v>8.220878293601004</v>
      </c>
    </row>
    <row r="38" spans="1:6" ht="25.5">
      <c r="A38" s="238"/>
      <c r="B38" s="257">
        <v>6080</v>
      </c>
      <c r="C38" s="258" t="s">
        <v>259</v>
      </c>
      <c r="D38" s="251">
        <v>35000</v>
      </c>
      <c r="E38" s="251"/>
      <c r="F38" s="252">
        <f t="shared" si="1"/>
        <v>0</v>
      </c>
    </row>
    <row r="39" spans="1:6" ht="13.5" thickBot="1">
      <c r="A39" s="253"/>
      <c r="B39" s="257"/>
      <c r="C39" s="271" t="s">
        <v>243</v>
      </c>
      <c r="D39" s="259"/>
      <c r="E39" s="259">
        <v>3959</v>
      </c>
      <c r="F39" s="240"/>
    </row>
    <row r="40" spans="1:6" ht="12.75">
      <c r="A40" s="272"/>
      <c r="B40" s="273"/>
      <c r="C40" s="274"/>
      <c r="D40" s="275"/>
      <c r="E40" s="275"/>
      <c r="F40" s="276"/>
    </row>
    <row r="41" spans="1:6" ht="26.25" thickBot="1">
      <c r="A41" s="231"/>
      <c r="B41" s="277"/>
      <c r="C41" s="278" t="s">
        <v>261</v>
      </c>
      <c r="D41" s="279">
        <f>SUM(D20-D22)</f>
        <v>120000</v>
      </c>
      <c r="E41" s="279">
        <f>SUM(E20-E22)</f>
        <v>323881</v>
      </c>
      <c r="F41" s="280">
        <f>(E41/D41)*100</f>
        <v>269.90083333333337</v>
      </c>
    </row>
    <row r="59" spans="1:6" ht="12.75">
      <c r="A59" s="6"/>
      <c r="B59" s="281"/>
      <c r="C59" s="6"/>
      <c r="D59" s="6"/>
      <c r="E59" s="6"/>
      <c r="F59" s="282"/>
    </row>
    <row r="60" spans="1:6" ht="12.75">
      <c r="A60" s="6"/>
      <c r="B60" s="281"/>
      <c r="C60" s="6"/>
      <c r="D60" s="6"/>
      <c r="E60" s="6"/>
      <c r="F60" s="282"/>
    </row>
    <row r="61" spans="1:6" ht="12.75">
      <c r="A61" s="6"/>
      <c r="B61" s="281"/>
      <c r="C61" s="6"/>
      <c r="D61" s="6"/>
      <c r="E61" s="6"/>
      <c r="F61" s="282"/>
    </row>
    <row r="62" spans="1:6" ht="12.75">
      <c r="A62" s="6"/>
      <c r="B62" s="281"/>
      <c r="C62" s="241"/>
      <c r="D62" s="241"/>
      <c r="E62" s="6"/>
      <c r="F62" s="282"/>
    </row>
    <row r="63" spans="1:6" ht="12.75">
      <c r="A63" s="6"/>
      <c r="B63" s="281"/>
      <c r="C63" s="6"/>
      <c r="D63" s="6"/>
      <c r="E63" s="6"/>
      <c r="F63" s="282"/>
    </row>
    <row r="64" spans="1:6" ht="12.75">
      <c r="A64" s="135"/>
      <c r="B64" s="281"/>
      <c r="C64" s="6"/>
      <c r="D64" s="6"/>
      <c r="E64" s="6"/>
      <c r="F64" s="282"/>
    </row>
    <row r="65" spans="1:6" ht="12.75">
      <c r="A65" s="6"/>
      <c r="B65" s="281"/>
      <c r="C65" s="6"/>
      <c r="D65" s="6"/>
      <c r="E65" s="6"/>
      <c r="F65" s="282"/>
    </row>
    <row r="66" spans="1:6" ht="12.75">
      <c r="A66" s="6"/>
      <c r="B66" s="281"/>
      <c r="C66" s="6"/>
      <c r="D66" s="283"/>
      <c r="E66" s="283"/>
      <c r="F66" s="284"/>
    </row>
    <row r="67" spans="1:6" ht="12.75">
      <c r="A67" s="6"/>
      <c r="B67" s="285"/>
      <c r="C67" s="6"/>
      <c r="D67" s="6"/>
      <c r="E67" s="6"/>
      <c r="F67" s="282"/>
    </row>
    <row r="68" spans="1:6" ht="12.75">
      <c r="A68" s="6"/>
      <c r="B68" s="285"/>
      <c r="C68" s="6"/>
      <c r="D68" s="6"/>
      <c r="E68" s="6"/>
      <c r="F68" s="282"/>
    </row>
    <row r="69" spans="1:6" ht="12.75">
      <c r="A69" s="188"/>
      <c r="B69" s="191"/>
      <c r="C69" s="241"/>
      <c r="D69" s="286"/>
      <c r="E69" s="286"/>
      <c r="F69" s="287"/>
    </row>
    <row r="70" spans="1:6" ht="12.75">
      <c r="A70" s="283"/>
      <c r="B70" s="285"/>
      <c r="C70" s="6"/>
      <c r="D70" s="6"/>
      <c r="E70" s="6"/>
      <c r="F70" s="287"/>
    </row>
    <row r="71" spans="1:6" ht="12.75">
      <c r="A71" s="283"/>
      <c r="B71" s="288"/>
      <c r="C71" s="241"/>
      <c r="D71" s="289"/>
      <c r="E71" s="289"/>
      <c r="F71" s="287"/>
    </row>
    <row r="72" spans="1:6" ht="12.75">
      <c r="A72" s="283"/>
      <c r="B72" s="288"/>
      <c r="C72" s="6"/>
      <c r="D72" s="286"/>
      <c r="E72" s="286"/>
      <c r="F72" s="287"/>
    </row>
    <row r="73" spans="1:6" ht="12.75">
      <c r="A73" s="283"/>
      <c r="B73" s="288"/>
      <c r="C73" s="6"/>
      <c r="D73" s="286"/>
      <c r="E73" s="286"/>
      <c r="F73" s="287"/>
    </row>
    <row r="74" spans="1:6" ht="12.75">
      <c r="A74" s="283"/>
      <c r="B74" s="288"/>
      <c r="C74" s="6"/>
      <c r="D74" s="290"/>
      <c r="E74" s="290"/>
      <c r="F74" s="287"/>
    </row>
    <row r="75" spans="1:6" ht="12.75">
      <c r="A75" s="283"/>
      <c r="B75" s="288"/>
      <c r="C75" s="6"/>
      <c r="D75" s="290"/>
      <c r="E75" s="290"/>
      <c r="F75" s="287"/>
    </row>
    <row r="76" spans="1:6" ht="12.75">
      <c r="A76" s="283"/>
      <c r="B76" s="288"/>
      <c r="C76" s="6"/>
      <c r="D76" s="286"/>
      <c r="E76" s="286"/>
      <c r="F76" s="287"/>
    </row>
    <row r="77" spans="1:6" ht="12.75">
      <c r="A77" s="283"/>
      <c r="B77" s="288"/>
      <c r="C77" s="6"/>
      <c r="D77" s="289"/>
      <c r="E77" s="289"/>
      <c r="F77" s="287"/>
    </row>
    <row r="78" spans="1:6" ht="12.75">
      <c r="A78" s="283"/>
      <c r="B78" s="288"/>
      <c r="C78" s="6"/>
      <c r="D78" s="286"/>
      <c r="E78" s="286"/>
      <c r="F78" s="287"/>
    </row>
    <row r="79" spans="1:6" ht="12.75">
      <c r="A79" s="283"/>
      <c r="B79" s="288"/>
      <c r="C79" s="241"/>
      <c r="D79" s="289"/>
      <c r="E79" s="289"/>
      <c r="F79" s="287"/>
    </row>
    <row r="80" spans="1:6" ht="12.75">
      <c r="A80" s="283"/>
      <c r="B80" s="288"/>
      <c r="C80" s="6"/>
      <c r="D80" s="286"/>
      <c r="E80" s="286"/>
      <c r="F80" s="287"/>
    </row>
    <row r="81" spans="1:6" ht="12.75">
      <c r="A81" s="283"/>
      <c r="B81" s="288"/>
      <c r="C81" s="6"/>
      <c r="D81" s="286"/>
      <c r="E81" s="286"/>
      <c r="F81" s="287"/>
    </row>
    <row r="82" spans="1:6" ht="12.75">
      <c r="A82" s="283"/>
      <c r="B82" s="288"/>
      <c r="C82" s="6"/>
      <c r="D82" s="286"/>
      <c r="E82" s="286"/>
      <c r="F82" s="287"/>
    </row>
    <row r="83" spans="1:6" ht="12.75">
      <c r="A83" s="283"/>
      <c r="B83" s="288"/>
      <c r="C83" s="6"/>
      <c r="D83" s="286"/>
      <c r="E83" s="286"/>
      <c r="F83" s="287"/>
    </row>
    <row r="84" spans="1:6" ht="12.75">
      <c r="A84" s="283"/>
      <c r="B84" s="288"/>
      <c r="C84" s="6"/>
      <c r="D84" s="286"/>
      <c r="E84" s="286"/>
      <c r="F84" s="287"/>
    </row>
    <row r="85" spans="1:6" ht="12.75">
      <c r="A85" s="283"/>
      <c r="B85" s="288"/>
      <c r="C85" s="6"/>
      <c r="D85" s="286"/>
      <c r="E85" s="286"/>
      <c r="F85" s="287"/>
    </row>
    <row r="86" spans="1:6" ht="12.75">
      <c r="A86" s="283"/>
      <c r="B86" s="288"/>
      <c r="C86" s="6"/>
      <c r="D86" s="286"/>
      <c r="E86" s="286"/>
      <c r="F86" s="287"/>
    </row>
    <row r="87" spans="1:6" ht="12.75">
      <c r="A87" s="283"/>
      <c r="B87" s="288"/>
      <c r="C87" s="6"/>
      <c r="D87" s="286"/>
      <c r="E87" s="286"/>
      <c r="F87" s="287"/>
    </row>
    <row r="88" spans="1:6" ht="12.75">
      <c r="A88" s="283"/>
      <c r="B88" s="288"/>
      <c r="C88" s="6"/>
      <c r="D88" s="286"/>
      <c r="E88" s="286"/>
      <c r="F88" s="287"/>
    </row>
    <row r="89" spans="1:6" ht="12.75">
      <c r="A89" s="283"/>
      <c r="B89" s="288"/>
      <c r="C89" s="6"/>
      <c r="D89" s="286"/>
      <c r="E89" s="286"/>
      <c r="F89" s="287"/>
    </row>
    <row r="90" spans="1:6" ht="12.75">
      <c r="A90" s="283"/>
      <c r="B90" s="288"/>
      <c r="C90" s="6"/>
      <c r="D90" s="286"/>
      <c r="E90" s="286"/>
      <c r="F90" s="287"/>
    </row>
    <row r="91" spans="1:6" ht="12.75">
      <c r="A91" s="283"/>
      <c r="B91" s="288"/>
      <c r="C91" s="6"/>
      <c r="D91" s="286"/>
      <c r="E91" s="286"/>
      <c r="F91" s="287"/>
    </row>
    <row r="92" spans="1:6" ht="12.75">
      <c r="A92" s="283"/>
      <c r="B92" s="288"/>
      <c r="C92" s="6"/>
      <c r="D92" s="286"/>
      <c r="E92" s="286"/>
      <c r="F92" s="287"/>
    </row>
    <row r="93" spans="1:6" ht="12.75">
      <c r="A93" s="283"/>
      <c r="B93" s="288"/>
      <c r="C93" s="6"/>
      <c r="D93" s="286"/>
      <c r="E93" s="286"/>
      <c r="F93" s="287"/>
    </row>
    <row r="94" spans="1:6" ht="12.75">
      <c r="A94" s="283"/>
      <c r="B94" s="288"/>
      <c r="C94" s="6"/>
      <c r="D94" s="286"/>
      <c r="E94" s="286"/>
      <c r="F94" s="287"/>
    </row>
    <row r="95" spans="1:6" ht="12.75">
      <c r="A95" s="283"/>
      <c r="B95" s="288"/>
      <c r="C95" s="6"/>
      <c r="D95" s="286"/>
      <c r="E95" s="286"/>
      <c r="F95" s="287"/>
    </row>
    <row r="96" spans="1:6" ht="12.75">
      <c r="A96" s="6"/>
      <c r="B96" s="291"/>
      <c r="C96" s="6"/>
      <c r="D96" s="286"/>
      <c r="E96" s="286"/>
      <c r="F96" s="287"/>
    </row>
    <row r="97" spans="1:6" ht="12.75">
      <c r="A97" s="6"/>
      <c r="B97" s="291"/>
      <c r="C97" s="241"/>
      <c r="D97" s="286"/>
      <c r="E97" s="286"/>
      <c r="F97" s="287"/>
    </row>
    <row r="98" spans="1:6" ht="12.75">
      <c r="A98" s="6"/>
      <c r="B98" s="291"/>
      <c r="C98" s="6"/>
      <c r="D98" s="286"/>
      <c r="E98" s="286"/>
      <c r="F98" s="287"/>
    </row>
    <row r="99" spans="1:6" ht="12.75">
      <c r="A99" s="6"/>
      <c r="B99" s="291"/>
      <c r="C99" s="6"/>
      <c r="D99" s="6"/>
      <c r="E99" s="6"/>
      <c r="F99" s="282"/>
    </row>
    <row r="100" spans="1:6" ht="12.75">
      <c r="A100" s="6"/>
      <c r="B100" s="291"/>
      <c r="C100" s="6"/>
      <c r="D100" s="6"/>
      <c r="E100" s="6"/>
      <c r="F100" s="282"/>
    </row>
    <row r="101" spans="1:6" ht="12.75">
      <c r="A101" s="6"/>
      <c r="B101" s="291"/>
      <c r="C101" s="6"/>
      <c r="D101" s="6"/>
      <c r="E101" s="6"/>
      <c r="F101" s="282"/>
    </row>
    <row r="102" spans="1:6" ht="12.75">
      <c r="A102" s="6"/>
      <c r="B102" s="291"/>
      <c r="C102" s="6"/>
      <c r="D102" s="6"/>
      <c r="E102" s="6"/>
      <c r="F102" s="282"/>
    </row>
    <row r="103" spans="1:6" ht="12.75">
      <c r="A103" s="6"/>
      <c r="B103" s="291"/>
      <c r="C103" s="6"/>
      <c r="D103" s="6"/>
      <c r="E103" s="6"/>
      <c r="F103" s="282"/>
    </row>
    <row r="104" spans="1:6" ht="12.75">
      <c r="A104" s="6"/>
      <c r="B104" s="291"/>
      <c r="C104" s="6"/>
      <c r="D104" s="6"/>
      <c r="E104" s="6"/>
      <c r="F104" s="282"/>
    </row>
    <row r="105" spans="1:6" ht="12.75">
      <c r="A105" s="6"/>
      <c r="B105" s="291"/>
      <c r="C105" s="6"/>
      <c r="D105" s="6"/>
      <c r="E105" s="6"/>
      <c r="F105" s="282"/>
    </row>
    <row r="106" spans="1:6" ht="12.75">
      <c r="A106" s="6"/>
      <c r="B106" s="291"/>
      <c r="C106" s="6"/>
      <c r="D106" s="6"/>
      <c r="E106" s="6"/>
      <c r="F106" s="282"/>
    </row>
    <row r="107" spans="1:6" ht="12.75">
      <c r="A107" s="6"/>
      <c r="B107" s="291"/>
      <c r="C107" s="6"/>
      <c r="D107" s="6"/>
      <c r="E107" s="6"/>
      <c r="F107" s="282"/>
    </row>
    <row r="108" spans="1:6" ht="12.75">
      <c r="A108" s="6"/>
      <c r="B108" s="291"/>
      <c r="C108" s="6"/>
      <c r="D108" s="6"/>
      <c r="E108" s="6"/>
      <c r="F108" s="282"/>
    </row>
    <row r="109" spans="1:6" ht="12.75">
      <c r="A109" s="6"/>
      <c r="B109" s="291"/>
      <c r="C109" s="6"/>
      <c r="D109" s="6"/>
      <c r="E109" s="6"/>
      <c r="F109" s="282"/>
    </row>
    <row r="110" spans="1:6" ht="12.75">
      <c r="A110" s="6"/>
      <c r="B110" s="291"/>
      <c r="C110" s="6"/>
      <c r="D110" s="6"/>
      <c r="E110" s="6"/>
      <c r="F110" s="282"/>
    </row>
    <row r="111" spans="1:6" ht="12.75">
      <c r="A111" s="6"/>
      <c r="B111" s="291"/>
      <c r="C111" s="6"/>
      <c r="D111" s="6"/>
      <c r="E111" s="6"/>
      <c r="F111" s="282"/>
    </row>
    <row r="112" spans="1:6" ht="12.75">
      <c r="A112" s="6"/>
      <c r="B112" s="291"/>
      <c r="C112" s="6"/>
      <c r="D112" s="6"/>
      <c r="E112" s="6"/>
      <c r="F112" s="282"/>
    </row>
    <row r="113" spans="1:6" ht="12.75">
      <c r="A113" s="6"/>
      <c r="B113" s="281"/>
      <c r="C113" s="6"/>
      <c r="D113" s="6"/>
      <c r="E113" s="6"/>
      <c r="F113" s="282"/>
    </row>
    <row r="114" spans="1:6" ht="12.75">
      <c r="A114" s="6"/>
      <c r="B114" s="291"/>
      <c r="C114" s="6"/>
      <c r="D114" s="6"/>
      <c r="E114" s="6"/>
      <c r="F114" s="282"/>
    </row>
    <row r="115" spans="1:6" ht="12.75">
      <c r="A115" s="6"/>
      <c r="B115" s="291"/>
      <c r="C115" s="6"/>
      <c r="D115" s="6"/>
      <c r="E115" s="6"/>
      <c r="F115" s="282"/>
    </row>
    <row r="116" spans="1:6" ht="12.75">
      <c r="A116" s="6"/>
      <c r="B116" s="291"/>
      <c r="C116" s="6"/>
      <c r="D116" s="6"/>
      <c r="E116" s="6"/>
      <c r="F116" s="282"/>
    </row>
    <row r="117" spans="1:6" ht="12.75">
      <c r="A117" s="6"/>
      <c r="B117" s="291"/>
      <c r="C117" s="241"/>
      <c r="D117" s="241"/>
      <c r="E117" s="6"/>
      <c r="F117" s="282"/>
    </row>
    <row r="118" spans="1:6" ht="12.75">
      <c r="A118" s="6"/>
      <c r="B118" s="291"/>
      <c r="C118" s="6"/>
      <c r="D118" s="6"/>
      <c r="E118" s="6"/>
      <c r="F118" s="282"/>
    </row>
    <row r="119" spans="1:6" ht="12.75">
      <c r="A119" s="6"/>
      <c r="B119" s="291"/>
      <c r="C119" s="6"/>
      <c r="D119" s="6"/>
      <c r="E119" s="6"/>
      <c r="F119" s="282"/>
    </row>
    <row r="120" spans="1:6" ht="12.75">
      <c r="A120" s="6"/>
      <c r="B120" s="291"/>
      <c r="C120" s="6"/>
      <c r="D120" s="6"/>
      <c r="E120" s="6"/>
      <c r="F120" s="282"/>
    </row>
    <row r="121" spans="1:6" ht="12.75">
      <c r="A121" s="6"/>
      <c r="B121" s="291"/>
      <c r="C121" s="6"/>
      <c r="D121" s="283"/>
      <c r="E121" s="283"/>
      <c r="F121" s="284"/>
    </row>
    <row r="122" spans="1:6" ht="12.75">
      <c r="A122" s="6"/>
      <c r="B122" s="288"/>
      <c r="C122" s="6"/>
      <c r="D122" s="6"/>
      <c r="E122" s="6"/>
      <c r="F122" s="282"/>
    </row>
    <row r="123" spans="1:6" ht="12.75">
      <c r="A123" s="6"/>
      <c r="B123" s="288"/>
      <c r="C123" s="6"/>
      <c r="D123" s="6"/>
      <c r="E123" s="6"/>
      <c r="F123" s="282"/>
    </row>
    <row r="124" spans="1:6" ht="12.75">
      <c r="A124" s="188"/>
      <c r="B124" s="191"/>
      <c r="C124" s="241"/>
      <c r="D124" s="286"/>
      <c r="E124" s="286"/>
      <c r="F124" s="287"/>
    </row>
    <row r="125" spans="1:6" ht="12.75">
      <c r="A125" s="283"/>
      <c r="B125" s="288"/>
      <c r="C125" s="6"/>
      <c r="D125" s="6"/>
      <c r="E125" s="6"/>
      <c r="F125" s="287"/>
    </row>
    <row r="126" spans="1:6" ht="12.75">
      <c r="A126" s="283"/>
      <c r="B126" s="288"/>
      <c r="C126" s="241"/>
      <c r="D126" s="289"/>
      <c r="E126" s="289"/>
      <c r="F126" s="287"/>
    </row>
    <row r="127" spans="1:6" ht="12.75">
      <c r="A127" s="283"/>
      <c r="B127" s="288"/>
      <c r="C127" s="6"/>
      <c r="D127" s="286"/>
      <c r="E127" s="286"/>
      <c r="F127" s="287"/>
    </row>
    <row r="128" spans="1:6" ht="12.75">
      <c r="A128" s="283"/>
      <c r="B128" s="288"/>
      <c r="C128" s="6"/>
      <c r="D128" s="286"/>
      <c r="E128" s="286"/>
      <c r="F128" s="287"/>
    </row>
    <row r="129" spans="1:6" ht="12.75">
      <c r="A129" s="283"/>
      <c r="B129" s="288"/>
      <c r="C129" s="6"/>
      <c r="D129" s="286"/>
      <c r="E129" s="286"/>
      <c r="F129" s="287"/>
    </row>
    <row r="130" spans="1:6" ht="12.75">
      <c r="A130" s="283"/>
      <c r="B130" s="288"/>
      <c r="C130" s="6"/>
      <c r="D130" s="289"/>
      <c r="E130" s="289"/>
      <c r="F130" s="287"/>
    </row>
    <row r="131" spans="1:6" ht="12.75">
      <c r="A131" s="283"/>
      <c r="B131" s="288"/>
      <c r="C131" s="6"/>
      <c r="D131" s="286"/>
      <c r="E131" s="286"/>
      <c r="F131" s="287"/>
    </row>
    <row r="132" spans="1:6" ht="12.75">
      <c r="A132" s="283"/>
      <c r="B132" s="288"/>
      <c r="C132" s="241"/>
      <c r="D132" s="289"/>
      <c r="E132" s="289"/>
      <c r="F132" s="287"/>
    </row>
    <row r="133" spans="1:6" ht="12.75">
      <c r="A133" s="283"/>
      <c r="B133" s="288"/>
      <c r="C133" s="6"/>
      <c r="D133" s="286"/>
      <c r="E133" s="286"/>
      <c r="F133" s="287"/>
    </row>
    <row r="134" spans="1:6" ht="12.75">
      <c r="A134" s="283"/>
      <c r="B134" s="288"/>
      <c r="C134" s="6"/>
      <c r="D134" s="286"/>
      <c r="E134" s="286"/>
      <c r="F134" s="287"/>
    </row>
    <row r="135" spans="1:6" ht="12.75">
      <c r="A135" s="283"/>
      <c r="B135" s="288"/>
      <c r="C135" s="6"/>
      <c r="D135" s="286"/>
      <c r="E135" s="286"/>
      <c r="F135" s="287"/>
    </row>
    <row r="136" spans="1:6" ht="12.75">
      <c r="A136" s="283"/>
      <c r="B136" s="288"/>
      <c r="C136" s="6"/>
      <c r="D136" s="286"/>
      <c r="E136" s="286"/>
      <c r="F136" s="287"/>
    </row>
    <row r="137" spans="1:6" ht="12.75">
      <c r="A137" s="283"/>
      <c r="B137" s="288"/>
      <c r="C137" s="6"/>
      <c r="D137" s="286"/>
      <c r="E137" s="286"/>
      <c r="F137" s="287"/>
    </row>
    <row r="138" spans="1:6" ht="12.75">
      <c r="A138" s="283"/>
      <c r="B138" s="288"/>
      <c r="C138" s="6"/>
      <c r="D138" s="286"/>
      <c r="E138" s="286"/>
      <c r="F138" s="287"/>
    </row>
    <row r="139" spans="1:6" ht="12.75">
      <c r="A139" s="283"/>
      <c r="B139" s="288"/>
      <c r="C139" s="6"/>
      <c r="D139" s="286"/>
      <c r="E139" s="286"/>
      <c r="F139" s="287"/>
    </row>
    <row r="140" spans="1:6" ht="12.75">
      <c r="A140" s="283"/>
      <c r="B140" s="288"/>
      <c r="C140" s="6"/>
      <c r="D140" s="286"/>
      <c r="E140" s="185"/>
      <c r="F140" s="287"/>
    </row>
    <row r="141" spans="1:6" ht="12.75">
      <c r="A141" s="283"/>
      <c r="B141" s="288"/>
      <c r="C141" s="6"/>
      <c r="D141" s="286"/>
      <c r="E141" s="286"/>
      <c r="F141" s="287"/>
    </row>
    <row r="142" spans="1:6" ht="12.75">
      <c r="A142" s="283"/>
      <c r="B142" s="288"/>
      <c r="C142" s="6"/>
      <c r="D142" s="286"/>
      <c r="E142" s="286"/>
      <c r="F142" s="287"/>
    </row>
    <row r="143" spans="1:6" ht="12.75">
      <c r="A143" s="283"/>
      <c r="B143" s="288"/>
      <c r="C143" s="6"/>
      <c r="D143" s="286"/>
      <c r="E143" s="286"/>
      <c r="F143" s="287"/>
    </row>
    <row r="144" spans="1:6" ht="12.75">
      <c r="A144" s="283"/>
      <c r="B144" s="288"/>
      <c r="C144" s="6"/>
      <c r="D144" s="286"/>
      <c r="E144" s="286"/>
      <c r="F144" s="287"/>
    </row>
    <row r="145" spans="1:6" ht="12.75">
      <c r="A145" s="6"/>
      <c r="B145" s="291"/>
      <c r="C145" s="6"/>
      <c r="D145" s="286"/>
      <c r="E145" s="286"/>
      <c r="F145" s="287"/>
    </row>
    <row r="146" spans="1:6" ht="12.75">
      <c r="A146" s="6"/>
      <c r="B146" s="291"/>
      <c r="C146" s="6"/>
      <c r="D146" s="286"/>
      <c r="E146" s="286"/>
      <c r="F146" s="287"/>
    </row>
    <row r="147" spans="1:6" ht="12.75">
      <c r="A147" s="6"/>
      <c r="B147" s="291"/>
      <c r="C147" s="241"/>
      <c r="D147" s="286"/>
      <c r="E147" s="286"/>
      <c r="F147" s="287"/>
    </row>
    <row r="148" spans="1:6" ht="12.75">
      <c r="A148" s="6"/>
      <c r="B148" s="291"/>
      <c r="C148" s="6"/>
      <c r="D148" s="286"/>
      <c r="E148" s="286"/>
      <c r="F148" s="287"/>
    </row>
    <row r="149" spans="1:6" ht="12.75">
      <c r="A149" s="6"/>
      <c r="B149" s="291"/>
      <c r="C149" s="6"/>
      <c r="D149" s="6"/>
      <c r="E149" s="6"/>
      <c r="F149" s="282"/>
    </row>
    <row r="150" spans="1:6" ht="12.75">
      <c r="A150" s="6"/>
      <c r="B150" s="291"/>
      <c r="C150" s="6"/>
      <c r="D150" s="6"/>
      <c r="E150" s="6"/>
      <c r="F150" s="282"/>
    </row>
    <row r="151" spans="1:6" ht="12.75">
      <c r="A151" s="6"/>
      <c r="B151" s="291"/>
      <c r="C151" s="6"/>
      <c r="D151" s="6"/>
      <c r="E151" s="6"/>
      <c r="F151" s="282"/>
    </row>
    <row r="152" spans="1:6" ht="12.75">
      <c r="A152" s="6"/>
      <c r="B152" s="291"/>
      <c r="C152" s="6"/>
      <c r="D152" s="6"/>
      <c r="E152" s="6"/>
      <c r="F152" s="282"/>
    </row>
    <row r="153" spans="1:6" ht="12.75">
      <c r="A153" s="6"/>
      <c r="B153" s="291"/>
      <c r="C153" s="6"/>
      <c r="D153" s="6"/>
      <c r="E153" s="6"/>
      <c r="F153" s="282"/>
    </row>
    <row r="154" spans="1:6" ht="12.75">
      <c r="A154" s="6"/>
      <c r="B154" s="291"/>
      <c r="C154" s="6"/>
      <c r="D154" s="6"/>
      <c r="E154" s="6"/>
      <c r="F154" s="282"/>
    </row>
    <row r="155" spans="1:6" ht="12.75">
      <c r="A155" s="6"/>
      <c r="B155" s="291"/>
      <c r="C155" s="6"/>
      <c r="D155" s="6"/>
      <c r="E155" s="6"/>
      <c r="F155" s="282"/>
    </row>
    <row r="156" spans="1:6" ht="12.75">
      <c r="A156" s="6"/>
      <c r="B156" s="291"/>
      <c r="C156" s="6"/>
      <c r="D156" s="6"/>
      <c r="E156" s="6"/>
      <c r="F156" s="282"/>
    </row>
    <row r="157" spans="1:6" ht="12.75">
      <c r="A157" s="6"/>
      <c r="B157" s="291"/>
      <c r="C157" s="6"/>
      <c r="D157" s="6"/>
      <c r="E157" s="6"/>
      <c r="F157" s="282"/>
    </row>
    <row r="158" spans="1:6" ht="12.75">
      <c r="A158" s="6"/>
      <c r="B158" s="291"/>
      <c r="C158" s="6"/>
      <c r="D158" s="6"/>
      <c r="E158" s="6"/>
      <c r="F158" s="282"/>
    </row>
    <row r="159" spans="1:6" ht="12.75">
      <c r="A159" s="6"/>
      <c r="B159" s="291"/>
      <c r="C159" s="6"/>
      <c r="D159" s="6"/>
      <c r="E159" s="6"/>
      <c r="F159" s="282"/>
    </row>
    <row r="160" spans="1:6" ht="12.75">
      <c r="A160" s="6"/>
      <c r="B160" s="291"/>
      <c r="C160" s="6"/>
      <c r="D160" s="6"/>
      <c r="E160" s="6"/>
      <c r="F160" s="282"/>
    </row>
    <row r="161" spans="1:6" ht="12.75">
      <c r="A161" s="6"/>
      <c r="B161" s="291"/>
      <c r="C161" s="6"/>
      <c r="D161" s="6"/>
      <c r="E161" s="6"/>
      <c r="F161" s="282"/>
    </row>
    <row r="162" spans="1:6" ht="12.75">
      <c r="A162" s="6"/>
      <c r="B162" s="291"/>
      <c r="C162" s="6"/>
      <c r="D162" s="6"/>
      <c r="E162" s="6"/>
      <c r="F162" s="282"/>
    </row>
    <row r="163" spans="1:6" ht="12.75">
      <c r="A163" s="6"/>
      <c r="B163" s="291"/>
      <c r="C163" s="6"/>
      <c r="D163" s="6"/>
      <c r="E163" s="6"/>
      <c r="F163" s="282"/>
    </row>
    <row r="164" spans="1:6" ht="12.75">
      <c r="A164" s="6"/>
      <c r="B164" s="291"/>
      <c r="C164" s="6"/>
      <c r="D164" s="6"/>
      <c r="E164" s="6"/>
      <c r="F164" s="282"/>
    </row>
    <row r="165" spans="1:6" ht="12.75">
      <c r="A165" s="6"/>
      <c r="B165" s="291"/>
      <c r="C165" s="6"/>
      <c r="D165" s="6"/>
      <c r="E165" s="6"/>
      <c r="F165" s="282"/>
    </row>
    <row r="166" spans="1:6" ht="12.75">
      <c r="A166" s="6"/>
      <c r="B166" s="291"/>
      <c r="C166" s="6"/>
      <c r="D166" s="6"/>
      <c r="E166" s="6"/>
      <c r="F166" s="282"/>
    </row>
    <row r="167" spans="1:6" ht="12.75">
      <c r="A167" s="6"/>
      <c r="B167" s="281"/>
      <c r="C167" s="6"/>
      <c r="D167" s="6"/>
      <c r="E167" s="6"/>
      <c r="F167" s="282"/>
    </row>
    <row r="168" spans="1:6" ht="12.75">
      <c r="A168" s="6"/>
      <c r="B168" s="281"/>
      <c r="C168" s="6"/>
      <c r="D168" s="6"/>
      <c r="E168" s="6"/>
      <c r="F168" s="282"/>
    </row>
    <row r="169" spans="1:6" ht="12.75">
      <c r="A169" s="6"/>
      <c r="B169" s="291"/>
      <c r="C169" s="6"/>
      <c r="D169" s="6"/>
      <c r="E169" s="6"/>
      <c r="F169" s="282"/>
    </row>
    <row r="170" spans="1:6" ht="12.75">
      <c r="A170" s="6"/>
      <c r="B170" s="291"/>
      <c r="C170" s="6"/>
      <c r="D170" s="6"/>
      <c r="E170" s="6"/>
      <c r="F170" s="282"/>
    </row>
    <row r="171" spans="1:6" ht="12.75">
      <c r="A171" s="6"/>
      <c r="B171" s="291"/>
      <c r="C171" s="6"/>
      <c r="D171" s="6"/>
      <c r="E171" s="6"/>
      <c r="F171" s="282"/>
    </row>
    <row r="172" spans="1:6" ht="12.75">
      <c r="A172" s="6"/>
      <c r="B172" s="291"/>
      <c r="C172" s="241"/>
      <c r="D172" s="241"/>
      <c r="E172" s="6"/>
      <c r="F172" s="282"/>
    </row>
    <row r="173" spans="1:6" ht="12.75">
      <c r="A173" s="6"/>
      <c r="B173" s="291"/>
      <c r="C173" s="6"/>
      <c r="D173" s="6"/>
      <c r="E173" s="6"/>
      <c r="F173" s="282"/>
    </row>
    <row r="174" spans="1:6" ht="12.75">
      <c r="A174" s="6"/>
      <c r="B174" s="291"/>
      <c r="C174" s="6"/>
      <c r="D174" s="6"/>
      <c r="E174" s="6"/>
      <c r="F174" s="282"/>
    </row>
    <row r="175" spans="1:6" ht="12.75">
      <c r="A175" s="6"/>
      <c r="B175" s="291"/>
      <c r="C175" s="6"/>
      <c r="D175" s="6"/>
      <c r="E175" s="6"/>
      <c r="F175" s="282"/>
    </row>
    <row r="176" spans="1:6" ht="12.75">
      <c r="A176" s="6"/>
      <c r="B176" s="291"/>
      <c r="C176" s="6"/>
      <c r="D176" s="283"/>
      <c r="E176" s="283"/>
      <c r="F176" s="284"/>
    </row>
    <row r="177" spans="1:6" ht="12.75">
      <c r="A177" s="6"/>
      <c r="B177" s="288"/>
      <c r="C177" s="6"/>
      <c r="D177" s="6"/>
      <c r="E177" s="6"/>
      <c r="F177" s="282"/>
    </row>
    <row r="178" spans="1:6" ht="12.75">
      <c r="A178" s="6"/>
      <c r="B178" s="288"/>
      <c r="C178" s="6"/>
      <c r="D178" s="6"/>
      <c r="E178" s="6"/>
      <c r="F178" s="292"/>
    </row>
    <row r="179" spans="1:6" ht="12.75">
      <c r="A179" s="293"/>
      <c r="B179" s="288"/>
      <c r="C179" s="241"/>
      <c r="D179" s="286"/>
      <c r="E179" s="286"/>
      <c r="F179" s="287"/>
    </row>
    <row r="180" spans="1:6" ht="12.75">
      <c r="A180" s="283"/>
      <c r="B180" s="288"/>
      <c r="C180" s="6"/>
      <c r="D180" s="241"/>
      <c r="E180" s="241"/>
      <c r="F180" s="287"/>
    </row>
    <row r="181" spans="1:6" ht="12.75">
      <c r="A181" s="283"/>
      <c r="B181" s="288"/>
      <c r="C181" s="241"/>
      <c r="D181" s="289"/>
      <c r="E181" s="289"/>
      <c r="F181" s="287"/>
    </row>
    <row r="182" spans="1:6" ht="12.75">
      <c r="A182" s="283"/>
      <c r="B182" s="288"/>
      <c r="C182" s="6"/>
      <c r="D182" s="286"/>
      <c r="E182" s="286"/>
      <c r="F182" s="287"/>
    </row>
    <row r="183" spans="1:6" ht="12.75">
      <c r="A183" s="283"/>
      <c r="B183" s="288"/>
      <c r="C183" s="6"/>
      <c r="D183" s="286"/>
      <c r="E183" s="286"/>
      <c r="F183" s="287"/>
    </row>
    <row r="184" spans="1:6" ht="12.75">
      <c r="A184" s="283"/>
      <c r="B184" s="288"/>
      <c r="C184" s="6"/>
      <c r="D184" s="289"/>
      <c r="E184" s="289"/>
      <c r="F184" s="287"/>
    </row>
    <row r="185" spans="1:6" ht="12.75">
      <c r="A185" s="283"/>
      <c r="B185" s="288"/>
      <c r="C185" s="6"/>
      <c r="D185" s="286"/>
      <c r="E185" s="286"/>
      <c r="F185" s="287"/>
    </row>
    <row r="186" spans="1:6" ht="12.75">
      <c r="A186" s="283"/>
      <c r="B186" s="288"/>
      <c r="C186" s="241"/>
      <c r="D186" s="289"/>
      <c r="E186" s="289"/>
      <c r="F186" s="287"/>
    </row>
    <row r="187" spans="1:6" ht="12.75">
      <c r="A187" s="283"/>
      <c r="B187" s="288"/>
      <c r="C187" s="6"/>
      <c r="D187" s="286"/>
      <c r="E187" s="286"/>
      <c r="F187" s="287"/>
    </row>
    <row r="188" spans="1:6" ht="12.75">
      <c r="A188" s="283"/>
      <c r="B188" s="288"/>
      <c r="C188" s="6"/>
      <c r="D188" s="286"/>
      <c r="E188" s="286"/>
      <c r="F188" s="287"/>
    </row>
    <row r="189" spans="1:6" ht="12.75">
      <c r="A189" s="283"/>
      <c r="B189" s="288"/>
      <c r="C189" s="6"/>
      <c r="D189" s="286"/>
      <c r="E189" s="286"/>
      <c r="F189" s="287"/>
    </row>
    <row r="190" spans="1:6" ht="12.75">
      <c r="A190" s="283"/>
      <c r="B190" s="288"/>
      <c r="C190" s="6"/>
      <c r="D190" s="286"/>
      <c r="E190" s="286"/>
      <c r="F190" s="287"/>
    </row>
    <row r="191" spans="1:6" ht="12.75">
      <c r="A191" s="283"/>
      <c r="B191" s="288"/>
      <c r="C191" s="6"/>
      <c r="D191" s="286"/>
      <c r="E191" s="286"/>
      <c r="F191" s="287"/>
    </row>
    <row r="192" spans="1:6" ht="12.75">
      <c r="A192" s="283"/>
      <c r="B192" s="288"/>
      <c r="C192" s="6"/>
      <c r="D192" s="286"/>
      <c r="E192" s="286"/>
      <c r="F192" s="287"/>
    </row>
    <row r="193" spans="1:6" ht="12.75">
      <c r="A193" s="283"/>
      <c r="B193" s="288"/>
      <c r="C193" s="6"/>
      <c r="D193" s="286"/>
      <c r="E193" s="286"/>
      <c r="F193" s="287"/>
    </row>
    <row r="194" spans="1:6" ht="12.75">
      <c r="A194" s="283"/>
      <c r="B194" s="288"/>
      <c r="C194" s="6"/>
      <c r="D194" s="286"/>
      <c r="E194" s="286"/>
      <c r="F194" s="287"/>
    </row>
    <row r="195" spans="1:6" ht="12.75">
      <c r="A195" s="283"/>
      <c r="B195" s="288"/>
      <c r="C195" s="6"/>
      <c r="D195" s="286"/>
      <c r="E195" s="286"/>
      <c r="F195" s="287"/>
    </row>
    <row r="196" spans="1:6" ht="12.75">
      <c r="A196" s="283"/>
      <c r="B196" s="288"/>
      <c r="C196" s="6"/>
      <c r="D196" s="286"/>
      <c r="E196" s="286"/>
      <c r="F196" s="287"/>
    </row>
    <row r="197" spans="1:6" ht="12.75">
      <c r="A197" s="283"/>
      <c r="B197" s="288"/>
      <c r="C197" s="6"/>
      <c r="D197" s="286"/>
      <c r="E197" s="286"/>
      <c r="F197" s="287"/>
    </row>
    <row r="198" spans="1:6" ht="12.75">
      <c r="A198" s="283"/>
      <c r="B198" s="288"/>
      <c r="C198" s="6"/>
      <c r="D198" s="286"/>
      <c r="E198" s="286"/>
      <c r="F198" s="287"/>
    </row>
    <row r="199" spans="1:6" ht="12.75">
      <c r="A199" s="283"/>
      <c r="B199" s="288"/>
      <c r="C199" s="6"/>
      <c r="D199" s="286"/>
      <c r="E199" s="286"/>
      <c r="F199" s="287"/>
    </row>
    <row r="200" spans="1:6" ht="12.75">
      <c r="A200" s="6"/>
      <c r="B200" s="281"/>
      <c r="C200" s="6"/>
      <c r="D200" s="286"/>
      <c r="E200" s="286"/>
      <c r="F200" s="287"/>
    </row>
    <row r="201" spans="1:6" ht="12.75">
      <c r="A201" s="6"/>
      <c r="B201" s="281"/>
      <c r="C201" s="241"/>
      <c r="D201" s="286"/>
      <c r="E201" s="286"/>
      <c r="F201" s="287"/>
    </row>
    <row r="202" spans="1:6" ht="12.75">
      <c r="A202" s="6"/>
      <c r="B202" s="281"/>
      <c r="C202" s="6"/>
      <c r="D202" s="286"/>
      <c r="E202" s="286"/>
      <c r="F202" s="287"/>
    </row>
    <row r="203" spans="1:6" ht="12.75">
      <c r="A203" s="6"/>
      <c r="B203" s="281"/>
      <c r="C203" s="6"/>
      <c r="D203" s="6"/>
      <c r="E203" s="6"/>
      <c r="F203" s="282"/>
    </row>
    <row r="204" spans="1:6" ht="12.75">
      <c r="A204" s="6"/>
      <c r="B204" s="281"/>
      <c r="C204" s="6"/>
      <c r="D204" s="6"/>
      <c r="E204" s="6"/>
      <c r="F204" s="282"/>
    </row>
    <row r="205" spans="1:6" ht="12.75">
      <c r="A205" s="6"/>
      <c r="B205" s="281"/>
      <c r="C205" s="6"/>
      <c r="D205" s="6"/>
      <c r="E205" s="6"/>
      <c r="F205" s="282"/>
    </row>
    <row r="206" spans="1:6" ht="12.75">
      <c r="A206" s="6"/>
      <c r="B206" s="281"/>
      <c r="C206" s="6"/>
      <c r="D206" s="6"/>
      <c r="E206" s="6"/>
      <c r="F206" s="282"/>
    </row>
    <row r="207" spans="1:6" ht="12.75">
      <c r="A207" s="6"/>
      <c r="B207" s="281"/>
      <c r="C207" s="6"/>
      <c r="D207" s="6"/>
      <c r="E207" s="6"/>
      <c r="F207" s="282"/>
    </row>
    <row r="208" spans="1:6" ht="12.75">
      <c r="A208" s="6"/>
      <c r="B208" s="281"/>
      <c r="C208" s="6"/>
      <c r="D208" s="6"/>
      <c r="E208" s="6"/>
      <c r="F208" s="282"/>
    </row>
    <row r="209" spans="1:6" ht="12.75">
      <c r="A209" s="6"/>
      <c r="B209" s="281"/>
      <c r="C209" s="6"/>
      <c r="D209" s="6"/>
      <c r="E209" s="6"/>
      <c r="F209" s="282"/>
    </row>
    <row r="210" spans="1:6" ht="12.75">
      <c r="A210" s="6"/>
      <c r="B210" s="281"/>
      <c r="C210" s="6"/>
      <c r="D210" s="6"/>
      <c r="E210" s="6"/>
      <c r="F210" s="282"/>
    </row>
    <row r="211" spans="1:6" ht="12.75">
      <c r="A211" s="6"/>
      <c r="B211" s="281"/>
      <c r="C211" s="6"/>
      <c r="D211" s="6"/>
      <c r="E211" s="6"/>
      <c r="F211" s="282"/>
    </row>
    <row r="212" spans="1:6" ht="12.75">
      <c r="A212" s="6"/>
      <c r="B212" s="281"/>
      <c r="C212" s="6"/>
      <c r="D212" s="6"/>
      <c r="E212" s="6"/>
      <c r="F212" s="282"/>
    </row>
    <row r="213" spans="1:6" ht="12.75">
      <c r="A213" s="6"/>
      <c r="B213" s="281"/>
      <c r="C213" s="6"/>
      <c r="D213" s="6"/>
      <c r="E213" s="6"/>
      <c r="F213" s="282"/>
    </row>
    <row r="214" spans="1:6" ht="12.75">
      <c r="A214" s="6"/>
      <c r="B214" s="281"/>
      <c r="C214" s="6"/>
      <c r="D214" s="6"/>
      <c r="E214" s="6"/>
      <c r="F214" s="282"/>
    </row>
    <row r="215" spans="1:6" ht="12.75">
      <c r="A215" s="6"/>
      <c r="B215" s="281"/>
      <c r="C215" s="6"/>
      <c r="D215" s="6"/>
      <c r="E215" s="6"/>
      <c r="F215" s="282"/>
    </row>
    <row r="216" spans="1:6" ht="12.75">
      <c r="A216" s="6"/>
      <c r="B216" s="281"/>
      <c r="C216" s="6"/>
      <c r="D216" s="6"/>
      <c r="E216" s="6"/>
      <c r="F216" s="282"/>
    </row>
    <row r="217" spans="1:6" ht="12.75">
      <c r="A217" s="6"/>
      <c r="B217" s="281"/>
      <c r="C217" s="6"/>
      <c r="D217" s="6"/>
      <c r="E217" s="6"/>
      <c r="F217" s="282"/>
    </row>
    <row r="218" spans="1:6" ht="12.75">
      <c r="A218" s="6"/>
      <c r="B218" s="281"/>
      <c r="C218" s="6"/>
      <c r="D218" s="6"/>
      <c r="E218" s="6"/>
      <c r="F218" s="282"/>
    </row>
    <row r="219" spans="1:6" ht="12.75">
      <c r="A219" s="6"/>
      <c r="B219" s="281"/>
      <c r="C219" s="6"/>
      <c r="D219" s="6"/>
      <c r="E219" s="6"/>
      <c r="F219" s="282"/>
    </row>
    <row r="220" spans="1:6" ht="12.75">
      <c r="A220" s="6"/>
      <c r="B220" s="281"/>
      <c r="C220" s="6"/>
      <c r="D220" s="6"/>
      <c r="E220" s="6"/>
      <c r="F220" s="282"/>
    </row>
    <row r="221" spans="1:6" ht="12.75">
      <c r="A221" s="6"/>
      <c r="B221" s="281"/>
      <c r="C221" s="6"/>
      <c r="D221" s="6"/>
      <c r="E221" s="6"/>
      <c r="F221" s="282"/>
    </row>
    <row r="222" spans="1:6" ht="12.75">
      <c r="A222" s="6"/>
      <c r="B222" s="281"/>
      <c r="C222" s="6"/>
      <c r="D222" s="6"/>
      <c r="E222" s="6"/>
      <c r="F222" s="282"/>
    </row>
    <row r="223" spans="1:6" ht="12.75">
      <c r="A223" s="6"/>
      <c r="B223" s="281"/>
      <c r="C223" s="6"/>
      <c r="D223" s="6"/>
      <c r="E223" s="6"/>
      <c r="F223" s="282"/>
    </row>
    <row r="224" spans="1:6" ht="12.75">
      <c r="A224" s="6"/>
      <c r="B224" s="281"/>
      <c r="C224" s="6"/>
      <c r="D224" s="6"/>
      <c r="E224" s="6"/>
      <c r="F224" s="282"/>
    </row>
    <row r="225" spans="1:6" ht="12.75">
      <c r="A225" s="6"/>
      <c r="B225" s="281"/>
      <c r="C225" s="6"/>
      <c r="D225" s="6"/>
      <c r="E225" s="6"/>
      <c r="F225" s="282"/>
    </row>
    <row r="226" spans="1:6" ht="12.75">
      <c r="A226" s="6"/>
      <c r="B226" s="281"/>
      <c r="C226" s="6"/>
      <c r="D226" s="6"/>
      <c r="E226" s="6"/>
      <c r="F226" s="282"/>
    </row>
    <row r="227" spans="1:6" ht="12.75">
      <c r="A227" s="6"/>
      <c r="B227" s="281"/>
      <c r="C227" s="241"/>
      <c r="D227" s="241"/>
      <c r="E227" s="6"/>
      <c r="F227" s="282"/>
    </row>
    <row r="228" spans="1:6" ht="12.75">
      <c r="A228" s="6"/>
      <c r="B228" s="281"/>
      <c r="C228" s="6"/>
      <c r="D228" s="6"/>
      <c r="E228" s="6"/>
      <c r="F228" s="282"/>
    </row>
    <row r="229" spans="1:6" ht="12.75">
      <c r="A229" s="6"/>
      <c r="B229" s="281"/>
      <c r="C229" s="6"/>
      <c r="D229" s="6"/>
      <c r="E229" s="6"/>
      <c r="F229" s="282"/>
    </row>
    <row r="230" spans="1:6" ht="12.75">
      <c r="A230" s="6"/>
      <c r="B230" s="281"/>
      <c r="C230" s="6"/>
      <c r="D230" s="6"/>
      <c r="E230" s="6"/>
      <c r="F230" s="282"/>
    </row>
    <row r="231" spans="1:6" ht="12.75">
      <c r="A231" s="6"/>
      <c r="B231" s="281"/>
      <c r="C231" s="6"/>
      <c r="D231" s="283"/>
      <c r="E231" s="283"/>
      <c r="F231" s="284"/>
    </row>
    <row r="232" spans="1:6" ht="12.75">
      <c r="A232" s="6"/>
      <c r="B232" s="285"/>
      <c r="C232" s="6"/>
      <c r="D232" s="6"/>
      <c r="E232" s="6"/>
      <c r="F232" s="282"/>
    </row>
    <row r="233" spans="1:6" ht="12.75">
      <c r="A233" s="6"/>
      <c r="B233" s="285"/>
      <c r="C233" s="6"/>
      <c r="D233" s="6"/>
      <c r="E233" s="6"/>
      <c r="F233" s="282"/>
    </row>
    <row r="234" spans="1:6" ht="12.75">
      <c r="A234" s="188"/>
      <c r="B234" s="191"/>
      <c r="C234" s="241"/>
      <c r="D234" s="286"/>
      <c r="E234" s="286"/>
      <c r="F234" s="287"/>
    </row>
    <row r="235" spans="1:6" ht="12.75">
      <c r="A235" s="283"/>
      <c r="B235" s="285"/>
      <c r="C235" s="6"/>
      <c r="D235" s="6"/>
      <c r="E235" s="6"/>
      <c r="F235" s="287"/>
    </row>
    <row r="236" spans="1:6" ht="12.75">
      <c r="A236" s="283"/>
      <c r="B236" s="285"/>
      <c r="C236" s="241"/>
      <c r="D236" s="289"/>
      <c r="E236" s="289"/>
      <c r="F236" s="287"/>
    </row>
    <row r="237" spans="1:6" ht="12.75">
      <c r="A237" s="283"/>
      <c r="B237" s="288"/>
      <c r="C237" s="6"/>
      <c r="D237" s="286"/>
      <c r="E237" s="286"/>
      <c r="F237" s="287"/>
    </row>
    <row r="238" spans="1:6" ht="12.75">
      <c r="A238" s="283"/>
      <c r="B238" s="288"/>
      <c r="C238" s="6"/>
      <c r="D238" s="286"/>
      <c r="E238" s="286"/>
      <c r="F238" s="287"/>
    </row>
    <row r="239" spans="1:6" ht="12.75">
      <c r="A239" s="283"/>
      <c r="B239" s="288"/>
      <c r="C239" s="6"/>
      <c r="D239" s="289"/>
      <c r="E239" s="289"/>
      <c r="F239" s="287"/>
    </row>
    <row r="240" spans="1:6" ht="12.75">
      <c r="A240" s="283"/>
      <c r="B240" s="288"/>
      <c r="C240" s="6"/>
      <c r="D240" s="286"/>
      <c r="E240" s="286"/>
      <c r="F240" s="287"/>
    </row>
    <row r="241" spans="1:6" ht="12.75">
      <c r="A241" s="283"/>
      <c r="B241" s="288"/>
      <c r="C241" s="241"/>
      <c r="D241" s="289"/>
      <c r="E241" s="289"/>
      <c r="F241" s="287"/>
    </row>
    <row r="242" spans="1:6" ht="12.75">
      <c r="A242" s="283"/>
      <c r="B242" s="288"/>
      <c r="C242" s="6"/>
      <c r="D242" s="286"/>
      <c r="E242" s="286"/>
      <c r="F242" s="287"/>
    </row>
    <row r="243" spans="1:6" ht="12.75">
      <c r="A243" s="283"/>
      <c r="B243" s="288"/>
      <c r="C243" s="6"/>
      <c r="D243" s="286"/>
      <c r="E243" s="286"/>
      <c r="F243" s="287"/>
    </row>
    <row r="244" spans="1:6" ht="12.75">
      <c r="A244" s="283"/>
      <c r="B244" s="288"/>
      <c r="C244" s="6"/>
      <c r="D244" s="286"/>
      <c r="E244" s="286"/>
      <c r="F244" s="287"/>
    </row>
    <row r="245" spans="1:6" ht="12.75">
      <c r="A245" s="283"/>
      <c r="B245" s="288"/>
      <c r="C245" s="6"/>
      <c r="D245" s="286"/>
      <c r="E245" s="286"/>
      <c r="F245" s="287"/>
    </row>
    <row r="246" spans="1:6" ht="12.75">
      <c r="A246" s="283"/>
      <c r="B246" s="288"/>
      <c r="C246" s="6"/>
      <c r="D246" s="286"/>
      <c r="E246" s="185"/>
      <c r="F246" s="287"/>
    </row>
    <row r="247" spans="1:6" ht="12.75">
      <c r="A247" s="283"/>
      <c r="B247" s="288"/>
      <c r="C247" s="6"/>
      <c r="D247" s="286"/>
      <c r="E247" s="286"/>
      <c r="F247" s="287"/>
    </row>
    <row r="248" spans="1:6" ht="12.75">
      <c r="A248" s="283"/>
      <c r="B248" s="288"/>
      <c r="C248" s="6"/>
      <c r="D248" s="286"/>
      <c r="E248" s="286"/>
      <c r="F248" s="287"/>
    </row>
    <row r="249" spans="1:6" ht="12.75">
      <c r="A249" s="283"/>
      <c r="B249" s="288"/>
      <c r="C249" s="6"/>
      <c r="D249" s="286"/>
      <c r="E249" s="286"/>
      <c r="F249" s="287"/>
    </row>
    <row r="250" spans="1:6" ht="12.75">
      <c r="A250" s="283"/>
      <c r="B250" s="288"/>
      <c r="C250" s="6"/>
      <c r="D250" s="286"/>
      <c r="E250" s="286"/>
      <c r="F250" s="287"/>
    </row>
    <row r="251" spans="1:6" ht="12.75">
      <c r="A251" s="6"/>
      <c r="B251" s="281"/>
      <c r="C251" s="6"/>
      <c r="D251" s="286"/>
      <c r="E251" s="286"/>
      <c r="F251" s="287"/>
    </row>
    <row r="252" spans="1:6" ht="12.75">
      <c r="A252" s="6"/>
      <c r="B252" s="281"/>
      <c r="C252" s="241"/>
      <c r="D252" s="286"/>
      <c r="E252" s="286"/>
      <c r="F252" s="287"/>
    </row>
    <row r="253" spans="1:6" ht="12.75">
      <c r="A253" s="6"/>
      <c r="B253" s="281"/>
      <c r="C253" s="6"/>
      <c r="D253" s="286"/>
      <c r="E253" s="286"/>
      <c r="F253" s="287"/>
    </row>
    <row r="254" spans="1:6" ht="12.75">
      <c r="A254" s="6"/>
      <c r="B254" s="281"/>
      <c r="C254" s="6"/>
      <c r="D254" s="6"/>
      <c r="E254" s="6"/>
      <c r="F254" s="282"/>
    </row>
    <row r="255" spans="1:6" ht="12.75">
      <c r="A255" s="6"/>
      <c r="B255" s="281"/>
      <c r="C255" s="6"/>
      <c r="D255" s="6"/>
      <c r="E255" s="6"/>
      <c r="F255" s="282"/>
    </row>
    <row r="256" spans="1:6" ht="12.75">
      <c r="A256" s="6"/>
      <c r="B256" s="281"/>
      <c r="C256" s="6"/>
      <c r="D256" s="6"/>
      <c r="E256" s="6"/>
      <c r="F256" s="282"/>
    </row>
    <row r="257" spans="1:6" ht="12.75">
      <c r="A257" s="6"/>
      <c r="B257" s="281"/>
      <c r="C257" s="6"/>
      <c r="D257" s="6"/>
      <c r="E257" s="6"/>
      <c r="F257" s="282"/>
    </row>
    <row r="258" spans="1:6" ht="12.75">
      <c r="A258" s="6"/>
      <c r="B258" s="281"/>
      <c r="C258" s="6"/>
      <c r="D258" s="6"/>
      <c r="E258" s="6"/>
      <c r="F258" s="282"/>
    </row>
    <row r="259" spans="1:6" ht="12.75">
      <c r="A259" s="6"/>
      <c r="B259" s="281"/>
      <c r="C259" s="6"/>
      <c r="D259" s="6"/>
      <c r="E259" s="6"/>
      <c r="F259" s="282"/>
    </row>
    <row r="260" spans="1:6" ht="12.75">
      <c r="A260" s="6"/>
      <c r="B260" s="281"/>
      <c r="C260" s="6"/>
      <c r="D260" s="6"/>
      <c r="E260" s="6"/>
      <c r="F260" s="282"/>
    </row>
    <row r="261" spans="1:6" ht="12.75">
      <c r="A261" s="6"/>
      <c r="B261" s="281"/>
      <c r="C261" s="6"/>
      <c r="D261" s="6"/>
      <c r="E261" s="6"/>
      <c r="F261" s="282"/>
    </row>
    <row r="262" spans="1:6" ht="12.75">
      <c r="A262" s="6"/>
      <c r="B262" s="281"/>
      <c r="C262" s="6"/>
      <c r="D262" s="6"/>
      <c r="E262" s="6"/>
      <c r="F262" s="282"/>
    </row>
    <row r="263" spans="1:6" ht="12.75">
      <c r="A263" s="6"/>
      <c r="B263" s="281"/>
      <c r="C263" s="6"/>
      <c r="D263" s="6"/>
      <c r="E263" s="6"/>
      <c r="F263" s="282"/>
    </row>
    <row r="264" spans="1:6" ht="12.75">
      <c r="A264" s="6"/>
      <c r="B264" s="281"/>
      <c r="C264" s="6"/>
      <c r="D264" s="6"/>
      <c r="E264" s="6"/>
      <c r="F264" s="282"/>
    </row>
    <row r="265" spans="1:6" ht="12.75">
      <c r="A265" s="6"/>
      <c r="B265" s="281"/>
      <c r="C265" s="6"/>
      <c r="D265" s="6"/>
      <c r="E265" s="6"/>
      <c r="F265" s="282"/>
    </row>
    <row r="266" spans="1:6" ht="12.75">
      <c r="A266" s="6"/>
      <c r="B266" s="281"/>
      <c r="C266" s="6"/>
      <c r="D266" s="6"/>
      <c r="E266" s="6"/>
      <c r="F266" s="282"/>
    </row>
    <row r="267" spans="1:6" ht="12.75">
      <c r="A267" s="6"/>
      <c r="B267" s="281"/>
      <c r="C267" s="6"/>
      <c r="D267" s="6"/>
      <c r="E267" s="6"/>
      <c r="F267" s="282"/>
    </row>
    <row r="268" spans="1:6" ht="12.75">
      <c r="A268" s="6"/>
      <c r="B268" s="281"/>
      <c r="C268" s="6"/>
      <c r="D268" s="6"/>
      <c r="E268" s="6"/>
      <c r="F268" s="282"/>
    </row>
    <row r="269" spans="1:6" ht="12.75">
      <c r="A269" s="6"/>
      <c r="B269" s="281"/>
      <c r="C269" s="6"/>
      <c r="D269" s="6"/>
      <c r="E269" s="6"/>
      <c r="F269" s="282"/>
    </row>
    <row r="270" spans="1:6" ht="12.75">
      <c r="A270" s="6"/>
      <c r="B270" s="281"/>
      <c r="C270" s="6"/>
      <c r="D270" s="6"/>
      <c r="E270" s="6"/>
      <c r="F270" s="282"/>
    </row>
    <row r="271" spans="1:6" ht="12.75">
      <c r="A271" s="6"/>
      <c r="B271" s="281"/>
      <c r="C271" s="6"/>
      <c r="D271" s="6"/>
      <c r="E271" s="6"/>
      <c r="F271" s="282"/>
    </row>
    <row r="272" spans="1:6" ht="12.75">
      <c r="A272" s="6"/>
      <c r="B272" s="281"/>
      <c r="C272" s="6"/>
      <c r="D272" s="6"/>
      <c r="E272" s="6"/>
      <c r="F272" s="282"/>
    </row>
    <row r="273" spans="1:6" ht="12.75">
      <c r="A273" s="6"/>
      <c r="B273" s="281"/>
      <c r="C273" s="6"/>
      <c r="D273" s="6"/>
      <c r="E273" s="6"/>
      <c r="F273" s="282"/>
    </row>
    <row r="274" spans="1:6" ht="12.75">
      <c r="A274" s="6"/>
      <c r="B274" s="281"/>
      <c r="C274" s="6"/>
      <c r="D274" s="6"/>
      <c r="E274" s="6"/>
      <c r="F274" s="282"/>
    </row>
    <row r="275" spans="1:6" ht="12.75">
      <c r="A275" s="6"/>
      <c r="B275" s="281"/>
      <c r="C275" s="6"/>
      <c r="D275" s="6"/>
      <c r="E275" s="6"/>
      <c r="F275" s="282"/>
    </row>
    <row r="276" spans="1:6" ht="12.75">
      <c r="A276" s="6"/>
      <c r="B276" s="281"/>
      <c r="C276" s="6"/>
      <c r="D276" s="6"/>
      <c r="E276" s="6"/>
      <c r="F276" s="282"/>
    </row>
    <row r="277" spans="1:6" ht="12.75">
      <c r="A277" s="6"/>
      <c r="B277" s="281"/>
      <c r="C277" s="6"/>
      <c r="D277" s="6"/>
      <c r="E277" s="6"/>
      <c r="F277" s="282"/>
    </row>
    <row r="278" spans="1:6" ht="12.75">
      <c r="A278" s="6"/>
      <c r="B278" s="281"/>
      <c r="C278" s="6"/>
      <c r="D278" s="6"/>
      <c r="E278" s="6"/>
      <c r="F278" s="282"/>
    </row>
    <row r="279" spans="1:6" ht="12.75">
      <c r="A279" s="6"/>
      <c r="B279" s="281"/>
      <c r="C279" s="6"/>
      <c r="D279" s="6"/>
      <c r="E279" s="6"/>
      <c r="F279" s="282"/>
    </row>
    <row r="280" spans="1:6" ht="12.75">
      <c r="A280" s="6"/>
      <c r="B280" s="281"/>
      <c r="C280" s="6"/>
      <c r="D280" s="6"/>
      <c r="E280" s="6"/>
      <c r="F280" s="282"/>
    </row>
    <row r="281" spans="1:6" ht="12.75">
      <c r="A281" s="6"/>
      <c r="B281" s="281"/>
      <c r="C281" s="6"/>
      <c r="D281" s="6"/>
      <c r="E281" s="6"/>
      <c r="F281" s="282"/>
    </row>
    <row r="282" spans="1:6" ht="12.75">
      <c r="A282" s="6"/>
      <c r="B282" s="281"/>
      <c r="C282" s="241"/>
      <c r="D282" s="241"/>
      <c r="E282" s="6"/>
      <c r="F282" s="282"/>
    </row>
    <row r="283" spans="1:6" ht="12.75">
      <c r="A283" s="6"/>
      <c r="B283" s="281"/>
      <c r="C283" s="6"/>
      <c r="D283" s="6"/>
      <c r="E283" s="6"/>
      <c r="F283" s="282"/>
    </row>
    <row r="284" spans="1:6" ht="12.75">
      <c r="A284" s="6"/>
      <c r="B284" s="281"/>
      <c r="C284" s="6"/>
      <c r="D284" s="6"/>
      <c r="E284" s="6"/>
      <c r="F284" s="282"/>
    </row>
    <row r="285" spans="1:6" ht="12.75">
      <c r="A285" s="6"/>
      <c r="B285" s="281"/>
      <c r="C285" s="6"/>
      <c r="D285" s="6"/>
      <c r="E285" s="6"/>
      <c r="F285" s="282"/>
    </row>
    <row r="286" spans="1:6" ht="12.75">
      <c r="A286" s="6"/>
      <c r="B286" s="281"/>
      <c r="C286" s="6"/>
      <c r="D286" s="283"/>
      <c r="E286" s="283"/>
      <c r="F286" s="284"/>
    </row>
    <row r="287" spans="1:6" ht="12.75">
      <c r="A287" s="6"/>
      <c r="B287" s="285"/>
      <c r="C287" s="6"/>
      <c r="D287" s="6"/>
      <c r="E287" s="6"/>
      <c r="F287" s="282"/>
    </row>
    <row r="288" spans="1:6" ht="12.75">
      <c r="A288" s="6"/>
      <c r="B288" s="285"/>
      <c r="C288" s="6"/>
      <c r="D288" s="6"/>
      <c r="E288" s="6"/>
      <c r="F288" s="282"/>
    </row>
    <row r="289" spans="1:6" ht="12.75">
      <c r="A289" s="293"/>
      <c r="B289" s="288"/>
      <c r="C289" s="241"/>
      <c r="D289" s="286"/>
      <c r="E289" s="286"/>
      <c r="F289" s="287"/>
    </row>
    <row r="290" spans="1:6" ht="12.75">
      <c r="A290" s="283"/>
      <c r="B290" s="285"/>
      <c r="C290" s="6"/>
      <c r="D290" s="6"/>
      <c r="E290" s="6"/>
      <c r="F290" s="287"/>
    </row>
    <row r="291" spans="1:6" ht="12.75">
      <c r="A291" s="283"/>
      <c r="B291" s="285"/>
      <c r="C291" s="241"/>
      <c r="D291" s="289"/>
      <c r="E291" s="289"/>
      <c r="F291" s="287"/>
    </row>
    <row r="292" spans="1:6" ht="12.75">
      <c r="A292" s="283"/>
      <c r="B292" s="288"/>
      <c r="C292" s="6"/>
      <c r="D292" s="286"/>
      <c r="E292" s="286"/>
      <c r="F292" s="287"/>
    </row>
    <row r="293" spans="1:6" ht="12.75">
      <c r="A293" s="283"/>
      <c r="B293" s="288"/>
      <c r="C293" s="6"/>
      <c r="D293" s="286"/>
      <c r="E293" s="286"/>
      <c r="F293" s="287"/>
    </row>
    <row r="294" spans="1:6" ht="12.75">
      <c r="A294" s="283"/>
      <c r="B294" s="288"/>
      <c r="C294" s="6"/>
      <c r="D294" s="289"/>
      <c r="E294" s="289"/>
      <c r="F294" s="287"/>
    </row>
    <row r="295" spans="1:6" ht="12.75">
      <c r="A295" s="283"/>
      <c r="B295" s="288"/>
      <c r="C295" s="6"/>
      <c r="D295" s="286"/>
      <c r="E295" s="286"/>
      <c r="F295" s="287"/>
    </row>
    <row r="296" spans="1:6" ht="12.75">
      <c r="A296" s="283"/>
      <c r="B296" s="288"/>
      <c r="C296" s="241"/>
      <c r="D296" s="289"/>
      <c r="E296" s="289"/>
      <c r="F296" s="287"/>
    </row>
    <row r="297" spans="1:6" ht="12.75">
      <c r="A297" s="283"/>
      <c r="B297" s="288"/>
      <c r="C297" s="6"/>
      <c r="D297" s="286"/>
      <c r="E297" s="286"/>
      <c r="F297" s="287"/>
    </row>
    <row r="298" spans="1:6" ht="12.75">
      <c r="A298" s="283"/>
      <c r="B298" s="288"/>
      <c r="C298" s="6"/>
      <c r="D298" s="286"/>
      <c r="E298" s="286"/>
      <c r="F298" s="287"/>
    </row>
    <row r="299" spans="1:6" ht="12.75">
      <c r="A299" s="283"/>
      <c r="B299" s="288"/>
      <c r="C299" s="6"/>
      <c r="D299" s="286"/>
      <c r="E299" s="286"/>
      <c r="F299" s="287"/>
    </row>
    <row r="300" spans="1:6" ht="12.75">
      <c r="A300" s="283"/>
      <c r="B300" s="288"/>
      <c r="C300" s="6"/>
      <c r="D300" s="286"/>
      <c r="E300" s="286"/>
      <c r="F300" s="287"/>
    </row>
    <row r="301" spans="1:6" ht="12.75">
      <c r="A301" s="283"/>
      <c r="B301" s="288"/>
      <c r="C301" s="6"/>
      <c r="D301" s="286"/>
      <c r="E301" s="286"/>
      <c r="F301" s="287"/>
    </row>
    <row r="302" spans="1:6" ht="12.75">
      <c r="A302" s="283"/>
      <c r="B302" s="288"/>
      <c r="C302" s="6"/>
      <c r="D302" s="286"/>
      <c r="E302" s="286"/>
      <c r="F302" s="287"/>
    </row>
    <row r="303" spans="1:6" ht="12.75">
      <c r="A303" s="283"/>
      <c r="B303" s="288"/>
      <c r="C303" s="6"/>
      <c r="D303" s="286"/>
      <c r="E303" s="286"/>
      <c r="F303" s="287"/>
    </row>
    <row r="304" spans="1:6" ht="12.75">
      <c r="A304" s="283"/>
      <c r="B304" s="288"/>
      <c r="C304" s="6"/>
      <c r="D304" s="286"/>
      <c r="E304" s="286"/>
      <c r="F304" s="287"/>
    </row>
    <row r="305" spans="1:6" ht="12.75">
      <c r="A305" s="283"/>
      <c r="B305" s="288"/>
      <c r="C305" s="6"/>
      <c r="D305" s="286"/>
      <c r="E305" s="286"/>
      <c r="F305" s="287"/>
    </row>
    <row r="306" spans="1:6" ht="12.75">
      <c r="A306" s="283"/>
      <c r="B306" s="288"/>
      <c r="C306" s="6"/>
      <c r="D306" s="286"/>
      <c r="E306" s="286"/>
      <c r="F306" s="287"/>
    </row>
    <row r="307" spans="1:6" ht="12.75">
      <c r="A307" s="283"/>
      <c r="B307" s="288"/>
      <c r="C307" s="6"/>
      <c r="D307" s="286"/>
      <c r="E307" s="286"/>
      <c r="F307" s="287"/>
    </row>
    <row r="308" spans="1:6" ht="12.75">
      <c r="A308" s="283"/>
      <c r="B308" s="288"/>
      <c r="C308" s="6"/>
      <c r="D308" s="286"/>
      <c r="E308" s="286"/>
      <c r="F308" s="287"/>
    </row>
    <row r="309" spans="1:6" ht="12.75">
      <c r="A309" s="283"/>
      <c r="B309" s="288"/>
      <c r="C309" s="6"/>
      <c r="D309" s="286"/>
      <c r="E309" s="286"/>
      <c r="F309" s="287"/>
    </row>
    <row r="310" spans="1:6" ht="12.75">
      <c r="A310" s="6"/>
      <c r="B310" s="281"/>
      <c r="C310" s="6"/>
      <c r="D310" s="286"/>
      <c r="E310" s="286"/>
      <c r="F310" s="287"/>
    </row>
    <row r="311" spans="1:6" ht="12.75">
      <c r="A311" s="6"/>
      <c r="B311" s="281"/>
      <c r="C311" s="241"/>
      <c r="D311" s="286"/>
      <c r="E311" s="286"/>
      <c r="F311" s="287"/>
    </row>
    <row r="312" spans="1:6" ht="12.75">
      <c r="A312" s="6"/>
      <c r="B312" s="281"/>
      <c r="C312" s="6"/>
      <c r="D312" s="286"/>
      <c r="E312" s="286"/>
      <c r="F312" s="287"/>
    </row>
    <row r="313" spans="1:6" ht="12.75">
      <c r="A313" s="6"/>
      <c r="B313" s="281"/>
      <c r="C313" s="6"/>
      <c r="D313" s="6"/>
      <c r="E313" s="6"/>
      <c r="F313" s="282"/>
    </row>
    <row r="314" spans="1:6" ht="12.75">
      <c r="A314" s="6"/>
      <c r="B314" s="281"/>
      <c r="C314" s="6"/>
      <c r="D314" s="6"/>
      <c r="E314" s="6"/>
      <c r="F314" s="282"/>
    </row>
    <row r="315" spans="1:6" ht="12.75">
      <c r="A315" s="6"/>
      <c r="B315" s="281"/>
      <c r="C315" s="6"/>
      <c r="D315" s="6"/>
      <c r="E315" s="6"/>
      <c r="F315" s="282"/>
    </row>
    <row r="316" spans="1:6" ht="12.75">
      <c r="A316" s="6"/>
      <c r="B316" s="281"/>
      <c r="C316" s="6"/>
      <c r="D316" s="6"/>
      <c r="E316" s="6"/>
      <c r="F316" s="282"/>
    </row>
    <row r="317" spans="1:6" ht="12.75">
      <c r="A317" s="6"/>
      <c r="B317" s="281"/>
      <c r="C317" s="6"/>
      <c r="D317" s="6"/>
      <c r="E317" s="6"/>
      <c r="F317" s="282"/>
    </row>
    <row r="318" spans="1:6" ht="12.75">
      <c r="A318" s="6"/>
      <c r="B318" s="281"/>
      <c r="C318" s="6"/>
      <c r="D318" s="6"/>
      <c r="E318" s="6"/>
      <c r="F318" s="282"/>
    </row>
    <row r="319" spans="1:6" ht="12.75">
      <c r="A319" s="6"/>
      <c r="B319" s="281"/>
      <c r="C319" s="6"/>
      <c r="D319" s="6"/>
      <c r="E319" s="6"/>
      <c r="F319" s="282"/>
    </row>
    <row r="320" spans="1:6" ht="12.75">
      <c r="A320" s="6"/>
      <c r="B320" s="281"/>
      <c r="C320" s="6"/>
      <c r="D320" s="6"/>
      <c r="E320" s="6"/>
      <c r="F320" s="282"/>
    </row>
    <row r="321" spans="1:6" ht="12.75">
      <c r="A321" s="6"/>
      <c r="B321" s="281"/>
      <c r="C321" s="6"/>
      <c r="D321" s="6"/>
      <c r="E321" s="6"/>
      <c r="F321" s="282"/>
    </row>
    <row r="322" spans="1:6" ht="12.75">
      <c r="A322" s="6"/>
      <c r="B322" s="281"/>
      <c r="C322" s="6"/>
      <c r="D322" s="6"/>
      <c r="E322" s="6"/>
      <c r="F322" s="282"/>
    </row>
    <row r="323" spans="1:6" ht="12.75">
      <c r="A323" s="6"/>
      <c r="B323" s="281"/>
      <c r="C323" s="6"/>
      <c r="D323" s="6"/>
      <c r="E323" s="6"/>
      <c r="F323" s="282"/>
    </row>
    <row r="324" spans="1:6" ht="12.75">
      <c r="A324" s="6"/>
      <c r="B324" s="281"/>
      <c r="C324" s="6"/>
      <c r="D324" s="6"/>
      <c r="E324" s="6"/>
      <c r="F324" s="282"/>
    </row>
    <row r="325" spans="1:6" ht="12.75">
      <c r="A325" s="6"/>
      <c r="B325" s="281"/>
      <c r="C325" s="6"/>
      <c r="D325" s="6"/>
      <c r="E325" s="6"/>
      <c r="F325" s="282"/>
    </row>
    <row r="326" spans="1:6" ht="12.75">
      <c r="A326" s="6"/>
      <c r="B326" s="281"/>
      <c r="C326" s="6"/>
      <c r="D326" s="6"/>
      <c r="E326" s="6"/>
      <c r="F326" s="282"/>
    </row>
    <row r="327" spans="1:6" ht="12.75">
      <c r="A327" s="6"/>
      <c r="B327" s="281"/>
      <c r="C327" s="6"/>
      <c r="D327" s="6"/>
      <c r="E327" s="6"/>
      <c r="F327" s="282"/>
    </row>
    <row r="328" spans="1:6" ht="12.75">
      <c r="A328" s="6"/>
      <c r="B328" s="281"/>
      <c r="C328" s="6"/>
      <c r="D328" s="6"/>
      <c r="E328" s="6"/>
      <c r="F328" s="282"/>
    </row>
    <row r="329" spans="1:6" ht="12.75">
      <c r="A329" s="6"/>
      <c r="B329" s="281"/>
      <c r="C329" s="6"/>
      <c r="D329" s="6"/>
      <c r="E329" s="6"/>
      <c r="F329" s="282"/>
    </row>
    <row r="330" spans="1:6" ht="12.75">
      <c r="A330" s="6"/>
      <c r="B330" s="281"/>
      <c r="C330" s="6"/>
      <c r="D330" s="6"/>
      <c r="E330" s="6"/>
      <c r="F330" s="282"/>
    </row>
    <row r="331" spans="1:6" ht="12.75">
      <c r="A331" s="6"/>
      <c r="B331" s="281"/>
      <c r="C331" s="6"/>
      <c r="D331" s="6"/>
      <c r="E331" s="6"/>
      <c r="F331" s="282"/>
    </row>
    <row r="332" spans="1:6" ht="12.75">
      <c r="A332" s="6"/>
      <c r="B332" s="281"/>
      <c r="C332" s="6"/>
      <c r="D332" s="6"/>
      <c r="E332" s="6"/>
      <c r="F332" s="282"/>
    </row>
    <row r="333" spans="1:6" ht="12.75">
      <c r="A333" s="6"/>
      <c r="B333" s="281"/>
      <c r="C333" s="6"/>
      <c r="D333" s="6"/>
      <c r="E333" s="6"/>
      <c r="F333" s="282"/>
    </row>
    <row r="334" spans="1:6" ht="12.75">
      <c r="A334" s="6"/>
      <c r="B334" s="281"/>
      <c r="C334" s="6"/>
      <c r="D334" s="6"/>
      <c r="E334" s="6"/>
      <c r="F334" s="282"/>
    </row>
    <row r="335" spans="1:6" ht="12.75">
      <c r="A335" s="6"/>
      <c r="B335" s="281"/>
      <c r="C335" s="6"/>
      <c r="D335" s="6"/>
      <c r="E335" s="6"/>
      <c r="F335" s="282"/>
    </row>
    <row r="336" spans="1:6" ht="12.75">
      <c r="A336" s="6"/>
      <c r="B336" s="281"/>
      <c r="C336" s="6"/>
      <c r="D336" s="6"/>
      <c r="E336" s="6"/>
      <c r="F336" s="282"/>
    </row>
    <row r="337" spans="1:6" ht="12.75">
      <c r="A337" s="6"/>
      <c r="B337" s="281"/>
      <c r="C337" s="241"/>
      <c r="D337" s="241"/>
      <c r="E337" s="6"/>
      <c r="F337" s="282"/>
    </row>
    <row r="338" spans="1:6" ht="12.75">
      <c r="A338" s="6"/>
      <c r="B338" s="281"/>
      <c r="C338" s="6"/>
      <c r="D338" s="6"/>
      <c r="E338" s="6"/>
      <c r="F338" s="282"/>
    </row>
    <row r="339" spans="1:6" ht="12.75">
      <c r="A339" s="6"/>
      <c r="B339" s="281"/>
      <c r="C339" s="6"/>
      <c r="D339" s="6"/>
      <c r="E339" s="6"/>
      <c r="F339" s="282"/>
    </row>
    <row r="340" spans="1:6" ht="12.75">
      <c r="A340" s="6"/>
      <c r="B340" s="281"/>
      <c r="C340" s="6"/>
      <c r="D340" s="6"/>
      <c r="E340" s="6"/>
      <c r="F340" s="282"/>
    </row>
    <row r="341" spans="1:6" ht="12.75">
      <c r="A341" s="6"/>
      <c r="B341" s="281"/>
      <c r="C341" s="6"/>
      <c r="D341" s="283"/>
      <c r="E341" s="283"/>
      <c r="F341" s="284"/>
    </row>
    <row r="342" spans="1:6" ht="12.75">
      <c r="A342" s="6"/>
      <c r="B342" s="285"/>
      <c r="C342" s="6"/>
      <c r="D342" s="6"/>
      <c r="E342" s="6"/>
      <c r="F342" s="282"/>
    </row>
    <row r="343" spans="1:6" ht="12.75">
      <c r="A343" s="6"/>
      <c r="B343" s="285"/>
      <c r="C343" s="6"/>
      <c r="D343" s="6"/>
      <c r="E343" s="6"/>
      <c r="F343" s="282"/>
    </row>
    <row r="344" spans="1:6" ht="12.75">
      <c r="A344" s="293"/>
      <c r="B344" s="288"/>
      <c r="C344" s="241"/>
      <c r="D344" s="286"/>
      <c r="E344" s="286"/>
      <c r="F344" s="287"/>
    </row>
    <row r="345" spans="1:6" ht="12.75">
      <c r="A345" s="283"/>
      <c r="B345" s="285"/>
      <c r="C345" s="6"/>
      <c r="D345" s="6"/>
      <c r="E345" s="6"/>
      <c r="F345" s="294"/>
    </row>
    <row r="346" spans="1:6" ht="12.75">
      <c r="A346" s="283"/>
      <c r="B346" s="285"/>
      <c r="C346" s="241"/>
      <c r="D346" s="289"/>
      <c r="E346" s="289"/>
      <c r="F346" s="287"/>
    </row>
    <row r="347" spans="1:6" ht="12.75">
      <c r="A347" s="283"/>
      <c r="B347" s="288"/>
      <c r="C347" s="6"/>
      <c r="D347" s="286"/>
      <c r="E347" s="286"/>
      <c r="F347" s="287"/>
    </row>
    <row r="348" spans="1:6" ht="12.75">
      <c r="A348" s="283"/>
      <c r="B348" s="288"/>
      <c r="C348" s="6"/>
      <c r="D348" s="286"/>
      <c r="E348" s="286"/>
      <c r="F348" s="287"/>
    </row>
    <row r="349" spans="1:6" ht="12.75">
      <c r="A349" s="283"/>
      <c r="B349" s="288"/>
      <c r="C349" s="6"/>
      <c r="D349" s="286"/>
      <c r="E349" s="286"/>
      <c r="F349" s="287"/>
    </row>
    <row r="350" spans="1:6" ht="12.75">
      <c r="A350" s="283"/>
      <c r="B350" s="288"/>
      <c r="C350" s="6"/>
      <c r="D350" s="286"/>
      <c r="E350" s="286"/>
      <c r="F350" s="287"/>
    </row>
    <row r="351" spans="1:6" ht="12.75">
      <c r="A351" s="283"/>
      <c r="B351" s="288"/>
      <c r="C351" s="6"/>
      <c r="D351" s="289"/>
      <c r="E351" s="289"/>
      <c r="F351" s="287"/>
    </row>
    <row r="352" spans="1:6" ht="12.75">
      <c r="A352" s="283"/>
      <c r="B352" s="288"/>
      <c r="C352" s="6"/>
      <c r="D352" s="286"/>
      <c r="E352" s="286"/>
      <c r="F352" s="287"/>
    </row>
    <row r="353" spans="1:6" ht="12.75">
      <c r="A353" s="283"/>
      <c r="B353" s="288"/>
      <c r="C353" s="241"/>
      <c r="D353" s="289"/>
      <c r="E353" s="289"/>
      <c r="F353" s="287"/>
    </row>
    <row r="354" spans="1:6" ht="12.75">
      <c r="A354" s="283"/>
      <c r="B354" s="288"/>
      <c r="C354" s="6"/>
      <c r="D354" s="286"/>
      <c r="E354" s="286"/>
      <c r="F354" s="287"/>
    </row>
    <row r="355" spans="1:6" ht="12.75">
      <c r="A355" s="283"/>
      <c r="B355" s="288"/>
      <c r="C355" s="6"/>
      <c r="D355" s="286"/>
      <c r="E355" s="286"/>
      <c r="F355" s="287"/>
    </row>
    <row r="356" spans="1:6" ht="12.75">
      <c r="A356" s="283"/>
      <c r="B356" s="288"/>
      <c r="C356" s="6"/>
      <c r="D356" s="286"/>
      <c r="E356" s="286"/>
      <c r="F356" s="287"/>
    </row>
    <row r="357" spans="1:6" ht="12.75">
      <c r="A357" s="283"/>
      <c r="B357" s="288"/>
      <c r="C357" s="6"/>
      <c r="D357" s="286"/>
      <c r="E357" s="286"/>
      <c r="F357" s="287"/>
    </row>
    <row r="358" spans="1:6" ht="12.75">
      <c r="A358" s="283"/>
      <c r="B358" s="288"/>
      <c r="C358" s="6"/>
      <c r="D358" s="286"/>
      <c r="E358" s="286"/>
      <c r="F358" s="287"/>
    </row>
    <row r="359" spans="1:6" ht="12.75">
      <c r="A359" s="283"/>
      <c r="B359" s="288"/>
      <c r="C359" s="6"/>
      <c r="D359" s="286"/>
      <c r="E359" s="286"/>
      <c r="F359" s="287"/>
    </row>
    <row r="360" spans="1:6" ht="12.75">
      <c r="A360" s="283"/>
      <c r="B360" s="288"/>
      <c r="C360" s="6"/>
      <c r="D360" s="286"/>
      <c r="E360" s="286"/>
      <c r="F360" s="287"/>
    </row>
    <row r="361" spans="1:6" ht="12.75">
      <c r="A361" s="283"/>
      <c r="B361" s="288"/>
      <c r="C361" s="6"/>
      <c r="D361" s="286"/>
      <c r="E361" s="286"/>
      <c r="F361" s="287"/>
    </row>
    <row r="362" spans="1:6" ht="12.75">
      <c r="A362" s="283"/>
      <c r="B362" s="288"/>
      <c r="C362" s="6"/>
      <c r="D362" s="286"/>
      <c r="E362" s="286"/>
      <c r="F362" s="287"/>
    </row>
    <row r="363" spans="1:6" ht="12.75">
      <c r="A363" s="283"/>
      <c r="B363" s="288"/>
      <c r="C363" s="6"/>
      <c r="D363" s="286"/>
      <c r="E363" s="286"/>
      <c r="F363" s="287"/>
    </row>
    <row r="364" spans="1:6" ht="12.75">
      <c r="A364" s="283"/>
      <c r="B364" s="288"/>
      <c r="C364" s="6"/>
      <c r="D364" s="286"/>
      <c r="E364" s="286"/>
      <c r="F364" s="287"/>
    </row>
    <row r="365" spans="1:6" ht="12.75">
      <c r="A365" s="283"/>
      <c r="B365" s="288"/>
      <c r="C365" s="6"/>
      <c r="D365" s="286"/>
      <c r="E365" s="286"/>
      <c r="F365" s="287"/>
    </row>
    <row r="366" spans="1:6" ht="12.75">
      <c r="A366" s="283"/>
      <c r="B366" s="288"/>
      <c r="C366" s="6"/>
      <c r="D366" s="286"/>
      <c r="E366" s="286"/>
      <c r="F366" s="287"/>
    </row>
    <row r="367" spans="1:6" ht="12.75">
      <c r="A367" s="283"/>
      <c r="B367" s="288"/>
      <c r="C367" s="6"/>
      <c r="D367" s="286"/>
      <c r="E367" s="286"/>
      <c r="F367" s="287"/>
    </row>
    <row r="368" spans="1:6" ht="12.75">
      <c r="A368" s="283"/>
      <c r="B368" s="288"/>
      <c r="C368" s="6"/>
      <c r="D368" s="286"/>
      <c r="E368" s="286"/>
      <c r="F368" s="287"/>
    </row>
    <row r="369" spans="1:6" ht="12.75">
      <c r="A369" s="283"/>
      <c r="B369" s="288"/>
      <c r="C369" s="6"/>
      <c r="D369" s="286"/>
      <c r="E369" s="286"/>
      <c r="F369" s="287"/>
    </row>
    <row r="370" spans="1:6" ht="12.75">
      <c r="A370" s="283"/>
      <c r="B370" s="288"/>
      <c r="C370" s="6"/>
      <c r="D370" s="286"/>
      <c r="E370" s="286"/>
      <c r="F370" s="287"/>
    </row>
    <row r="371" spans="1:6" ht="12.75">
      <c r="A371" s="6"/>
      <c r="B371" s="281"/>
      <c r="C371" s="6"/>
      <c r="D371" s="286"/>
      <c r="E371" s="286"/>
      <c r="F371" s="294"/>
    </row>
    <row r="372" spans="1:6" ht="12.75">
      <c r="A372" s="6"/>
      <c r="B372" s="281"/>
      <c r="C372" s="241"/>
      <c r="D372" s="286"/>
      <c r="E372" s="286"/>
      <c r="F372" s="287"/>
    </row>
    <row r="373" spans="1:6" ht="12.75">
      <c r="A373" s="6"/>
      <c r="B373" s="281"/>
      <c r="C373" s="6"/>
      <c r="D373" s="286"/>
      <c r="E373" s="286"/>
      <c r="F373" s="294"/>
    </row>
    <row r="374" spans="1:6" ht="12.75">
      <c r="A374" s="6"/>
      <c r="B374" s="281"/>
      <c r="C374" s="6"/>
      <c r="D374" s="6"/>
      <c r="E374" s="6"/>
      <c r="F374" s="282"/>
    </row>
    <row r="375" spans="1:6" ht="12.75">
      <c r="A375" s="6"/>
      <c r="B375" s="281"/>
      <c r="C375" s="6"/>
      <c r="D375" s="6"/>
      <c r="E375" s="6"/>
      <c r="F375" s="282"/>
    </row>
    <row r="376" spans="1:6" ht="12.75">
      <c r="A376" s="6"/>
      <c r="B376" s="281"/>
      <c r="C376" s="6"/>
      <c r="D376" s="6"/>
      <c r="E376" s="6"/>
      <c r="F376" s="282"/>
    </row>
    <row r="377" spans="1:6" ht="12.75">
      <c r="A377" s="6"/>
      <c r="B377" s="281"/>
      <c r="C377" s="6"/>
      <c r="D377" s="6"/>
      <c r="E377" s="6"/>
      <c r="F377" s="282"/>
    </row>
    <row r="378" spans="1:6" ht="12.75">
      <c r="A378" s="6"/>
      <c r="B378" s="281"/>
      <c r="C378" s="6"/>
      <c r="D378" s="6"/>
      <c r="E378" s="6"/>
      <c r="F378" s="282"/>
    </row>
    <row r="379" spans="1:6" ht="12.75">
      <c r="A379" s="6"/>
      <c r="B379" s="281"/>
      <c r="C379" s="6"/>
      <c r="D379" s="6"/>
      <c r="E379" s="6"/>
      <c r="F379" s="282"/>
    </row>
    <row r="380" spans="1:6" ht="12.75">
      <c r="A380" s="6"/>
      <c r="B380" s="281"/>
      <c r="C380" s="6"/>
      <c r="D380" s="6"/>
      <c r="E380" s="6"/>
      <c r="F380" s="282"/>
    </row>
    <row r="381" spans="1:6" ht="12.75">
      <c r="A381" s="6"/>
      <c r="B381" s="281"/>
      <c r="C381" s="6"/>
      <c r="D381" s="6"/>
      <c r="E381" s="6"/>
      <c r="F381" s="282"/>
    </row>
    <row r="382" spans="1:6" ht="12.75">
      <c r="A382" s="6"/>
      <c r="B382" s="281"/>
      <c r="C382" s="6"/>
      <c r="D382" s="6"/>
      <c r="E382" s="6"/>
      <c r="F382" s="282"/>
    </row>
    <row r="383" spans="1:6" ht="12.75">
      <c r="A383" s="6"/>
      <c r="B383" s="281"/>
      <c r="C383" s="6"/>
      <c r="D383" s="6"/>
      <c r="E383" s="6"/>
      <c r="F383" s="282"/>
    </row>
    <row r="384" spans="1:6" ht="12.75">
      <c r="A384" s="6"/>
      <c r="B384" s="281"/>
      <c r="C384" s="6"/>
      <c r="D384" s="6"/>
      <c r="E384" s="6"/>
      <c r="F384" s="282"/>
    </row>
    <row r="385" spans="1:6" ht="12.75">
      <c r="A385" s="6"/>
      <c r="B385" s="281"/>
      <c r="C385" s="6"/>
      <c r="D385" s="6"/>
      <c r="E385" s="6"/>
      <c r="F385" s="282"/>
    </row>
    <row r="386" spans="1:6" ht="12.75">
      <c r="A386" s="6"/>
      <c r="B386" s="281"/>
      <c r="C386" s="6"/>
      <c r="D386" s="6"/>
      <c r="E386" s="6"/>
      <c r="F386" s="282"/>
    </row>
    <row r="387" spans="1:6" ht="12.75">
      <c r="A387" s="6"/>
      <c r="B387" s="281"/>
      <c r="C387" s="6"/>
      <c r="D387" s="6"/>
      <c r="E387" s="6"/>
      <c r="F387" s="282"/>
    </row>
    <row r="388" spans="1:6" ht="12.75">
      <c r="A388" s="6"/>
      <c r="B388" s="281"/>
      <c r="C388" s="6"/>
      <c r="D388" s="6"/>
      <c r="E388" s="6"/>
      <c r="F388" s="282"/>
    </row>
    <row r="389" spans="1:6" ht="12.75">
      <c r="A389" s="6"/>
      <c r="B389" s="281"/>
      <c r="C389" s="6"/>
      <c r="D389" s="6"/>
      <c r="E389" s="6"/>
      <c r="F389" s="282"/>
    </row>
    <row r="390" spans="1:6" ht="12.75">
      <c r="A390" s="6"/>
      <c r="B390" s="281"/>
      <c r="C390" s="6"/>
      <c r="D390" s="6"/>
      <c r="E390" s="6"/>
      <c r="F390" s="282"/>
    </row>
    <row r="391" spans="1:6" ht="12.75">
      <c r="A391" s="6"/>
      <c r="B391" s="281"/>
      <c r="C391" s="6"/>
      <c r="D391" s="6"/>
      <c r="E391" s="6"/>
      <c r="F391" s="282"/>
    </row>
    <row r="392" spans="1:6" ht="12.75">
      <c r="A392" s="6"/>
      <c r="B392" s="281"/>
      <c r="C392" s="6"/>
      <c r="D392" s="241"/>
      <c r="E392" s="6"/>
      <c r="F392" s="282"/>
    </row>
    <row r="393" spans="1:6" ht="12.75">
      <c r="A393" s="6"/>
      <c r="B393" s="281"/>
      <c r="C393" s="6"/>
      <c r="D393" s="6"/>
      <c r="E393" s="6"/>
      <c r="F393" s="282"/>
    </row>
    <row r="394" spans="1:6" ht="12.75">
      <c r="A394" s="6"/>
      <c r="B394" s="281"/>
      <c r="C394" s="241"/>
      <c r="D394" s="6"/>
      <c r="E394" s="6"/>
      <c r="F394" s="282"/>
    </row>
    <row r="395" spans="1:6" ht="12.75">
      <c r="A395" s="6"/>
      <c r="B395" s="281"/>
      <c r="C395" s="6"/>
      <c r="D395" s="6"/>
      <c r="E395" s="6"/>
      <c r="F395" s="282"/>
    </row>
    <row r="396" spans="1:6" ht="12.75">
      <c r="A396" s="6"/>
      <c r="B396" s="281"/>
      <c r="C396" s="6"/>
      <c r="D396" s="283"/>
      <c r="E396" s="283"/>
      <c r="F396" s="284"/>
    </row>
    <row r="397" spans="1:6" ht="12.75">
      <c r="A397" s="6"/>
      <c r="B397" s="285"/>
      <c r="C397" s="6"/>
      <c r="D397" s="6"/>
      <c r="E397" s="6"/>
      <c r="F397" s="282"/>
    </row>
    <row r="398" spans="1:6" ht="12.75">
      <c r="A398" s="6"/>
      <c r="B398" s="285"/>
      <c r="C398" s="6"/>
      <c r="D398" s="6"/>
      <c r="E398" s="6"/>
      <c r="F398" s="282"/>
    </row>
    <row r="399" spans="1:6" ht="12.75">
      <c r="A399" s="293"/>
      <c r="B399" s="288"/>
      <c r="C399" s="241"/>
      <c r="D399" s="286"/>
      <c r="E399" s="286"/>
      <c r="F399" s="294"/>
    </row>
    <row r="400" spans="1:6" ht="12.75">
      <c r="A400" s="283"/>
      <c r="B400" s="285"/>
      <c r="C400" s="6"/>
      <c r="D400" s="6"/>
      <c r="E400" s="6"/>
      <c r="F400" s="294"/>
    </row>
    <row r="401" spans="1:6" ht="12.75">
      <c r="A401" s="283"/>
      <c r="B401" s="285"/>
      <c r="C401" s="241"/>
      <c r="D401" s="289"/>
      <c r="E401" s="289"/>
      <c r="F401" s="287"/>
    </row>
    <row r="402" spans="1:6" ht="12.75">
      <c r="A402" s="283"/>
      <c r="B402" s="288"/>
      <c r="C402" s="6"/>
      <c r="D402" s="286"/>
      <c r="E402" s="286"/>
      <c r="F402" s="287"/>
    </row>
    <row r="403" spans="1:6" ht="12.75">
      <c r="A403" s="283"/>
      <c r="B403" s="288"/>
      <c r="C403" s="6"/>
      <c r="D403" s="286"/>
      <c r="E403" s="286"/>
      <c r="F403" s="287"/>
    </row>
    <row r="404" spans="1:6" ht="12.75">
      <c r="A404" s="283"/>
      <c r="B404" s="288"/>
      <c r="C404" s="241"/>
      <c r="D404" s="289"/>
      <c r="E404" s="289"/>
      <c r="F404" s="287"/>
    </row>
    <row r="405" spans="1:6" ht="12.75">
      <c r="A405" s="283"/>
      <c r="B405" s="288"/>
      <c r="C405" s="6"/>
      <c r="D405" s="286"/>
      <c r="E405" s="286"/>
      <c r="F405" s="287"/>
    </row>
    <row r="406" spans="1:6" ht="12.75">
      <c r="A406" s="283"/>
      <c r="B406" s="288"/>
      <c r="C406" s="6"/>
      <c r="D406" s="286"/>
      <c r="E406" s="286"/>
      <c r="F406" s="287"/>
    </row>
    <row r="407" spans="1:6" ht="12.75">
      <c r="A407" s="6"/>
      <c r="B407" s="281"/>
      <c r="C407" s="6"/>
      <c r="D407" s="286"/>
      <c r="E407" s="286"/>
      <c r="F407" s="294"/>
    </row>
    <row r="408" spans="1:6" ht="12.75">
      <c r="A408" s="6"/>
      <c r="B408" s="281"/>
      <c r="C408" s="241"/>
      <c r="D408" s="286"/>
      <c r="E408" s="286"/>
      <c r="F408" s="294"/>
    </row>
    <row r="409" spans="1:6" ht="12.75">
      <c r="A409" s="6"/>
      <c r="B409" s="281"/>
      <c r="C409" s="6"/>
      <c r="D409" s="286"/>
      <c r="E409" s="286"/>
      <c r="F409" s="294"/>
    </row>
    <row r="410" spans="1:6" ht="12.75">
      <c r="A410" s="6"/>
      <c r="B410" s="281"/>
      <c r="C410" s="6"/>
      <c r="D410" s="6"/>
      <c r="E410" s="6"/>
      <c r="F410" s="282"/>
    </row>
    <row r="411" spans="1:6" ht="12.75">
      <c r="A411" s="6"/>
      <c r="B411" s="281"/>
      <c r="C411" s="6"/>
      <c r="D411" s="6"/>
      <c r="E411" s="6"/>
      <c r="F411" s="282"/>
    </row>
    <row r="412" spans="1:6" ht="12.75">
      <c r="A412" s="6"/>
      <c r="B412" s="281"/>
      <c r="C412" s="6"/>
      <c r="D412" s="6"/>
      <c r="E412" s="6"/>
      <c r="F412" s="282"/>
    </row>
    <row r="413" spans="1:6" ht="12.75">
      <c r="A413" s="6"/>
      <c r="B413" s="281"/>
      <c r="C413" s="6"/>
      <c r="D413" s="6"/>
      <c r="E413" s="6"/>
      <c r="F413" s="282"/>
    </row>
    <row r="414" spans="1:6" ht="12.75">
      <c r="A414" s="6"/>
      <c r="B414" s="281"/>
      <c r="C414" s="6"/>
      <c r="D414" s="6"/>
      <c r="E414" s="6"/>
      <c r="F414" s="282"/>
    </row>
    <row r="415" spans="1:6" ht="12.75">
      <c r="A415" s="6"/>
      <c r="B415" s="281"/>
      <c r="C415" s="241"/>
      <c r="D415" s="6"/>
      <c r="E415" s="6"/>
      <c r="F415" s="282"/>
    </row>
    <row r="416" spans="1:6" ht="12.75">
      <c r="A416" s="6"/>
      <c r="B416" s="281"/>
      <c r="C416" s="6"/>
      <c r="D416" s="6"/>
      <c r="E416" s="6"/>
      <c r="F416" s="282"/>
    </row>
    <row r="417" spans="1:6" ht="12.75">
      <c r="A417" s="6"/>
      <c r="B417" s="281"/>
      <c r="C417" s="6"/>
      <c r="D417" s="283"/>
      <c r="E417" s="283"/>
      <c r="F417" s="284"/>
    </row>
    <row r="418" spans="1:6" ht="12.75">
      <c r="A418" s="6"/>
      <c r="B418" s="285"/>
      <c r="C418" s="6"/>
      <c r="D418" s="6"/>
      <c r="E418" s="6"/>
      <c r="F418" s="282"/>
    </row>
    <row r="419" spans="1:6" ht="12.75">
      <c r="A419" s="6"/>
      <c r="B419" s="285"/>
      <c r="C419" s="6"/>
      <c r="D419" s="6"/>
      <c r="E419" s="6"/>
      <c r="F419" s="282"/>
    </row>
    <row r="420" spans="1:6" ht="12.75">
      <c r="A420" s="293"/>
      <c r="B420" s="288"/>
      <c r="C420" s="241"/>
      <c r="D420" s="286"/>
      <c r="E420" s="286"/>
      <c r="F420" s="294"/>
    </row>
    <row r="421" spans="1:6" ht="12.75">
      <c r="A421" s="283"/>
      <c r="B421" s="285"/>
      <c r="C421" s="6"/>
      <c r="D421" s="6"/>
      <c r="E421" s="6"/>
      <c r="F421" s="294"/>
    </row>
    <row r="422" spans="1:6" ht="12.75">
      <c r="A422" s="283"/>
      <c r="B422" s="285"/>
      <c r="C422" s="241"/>
      <c r="D422" s="289"/>
      <c r="E422" s="289"/>
      <c r="F422" s="287"/>
    </row>
    <row r="423" spans="1:6" ht="12.75">
      <c r="A423" s="283"/>
      <c r="B423" s="288"/>
      <c r="C423" s="6"/>
      <c r="D423" s="286"/>
      <c r="E423" s="286"/>
      <c r="F423" s="287"/>
    </row>
    <row r="424" spans="1:6" ht="12.75">
      <c r="A424" s="283"/>
      <c r="B424" s="288"/>
      <c r="C424" s="6"/>
      <c r="D424" s="286"/>
      <c r="E424" s="286"/>
      <c r="F424" s="287"/>
    </row>
    <row r="425" spans="1:6" ht="12.75">
      <c r="A425" s="283"/>
      <c r="B425" s="288"/>
      <c r="C425" s="241"/>
      <c r="D425" s="289"/>
      <c r="E425" s="289"/>
      <c r="F425" s="287"/>
    </row>
    <row r="426" spans="1:6" ht="12.75">
      <c r="A426" s="283"/>
      <c r="B426" s="288"/>
      <c r="C426" s="6"/>
      <c r="D426" s="286"/>
      <c r="E426" s="286"/>
      <c r="F426" s="287"/>
    </row>
    <row r="427" spans="1:6" ht="12.75">
      <c r="A427" s="283"/>
      <c r="B427" s="288"/>
      <c r="C427" s="6"/>
      <c r="D427" s="286"/>
      <c r="E427" s="286"/>
      <c r="F427" s="287"/>
    </row>
    <row r="428" spans="1:6" ht="12.75">
      <c r="A428" s="283"/>
      <c r="B428" s="288"/>
      <c r="C428" s="6"/>
      <c r="D428" s="286"/>
      <c r="E428" s="286"/>
      <c r="F428" s="287"/>
    </row>
    <row r="429" spans="1:6" ht="12.75">
      <c r="A429" s="6"/>
      <c r="B429" s="281"/>
      <c r="C429" s="6"/>
      <c r="D429" s="286"/>
      <c r="E429" s="286"/>
      <c r="F429" s="294"/>
    </row>
    <row r="430" spans="1:6" ht="12.75">
      <c r="A430" s="6"/>
      <c r="B430" s="281"/>
      <c r="C430" s="241"/>
      <c r="D430" s="286"/>
      <c r="E430" s="286"/>
      <c r="F430" s="294"/>
    </row>
    <row r="431" spans="1:6" ht="12.75">
      <c r="A431" s="6"/>
      <c r="B431" s="281"/>
      <c r="C431" s="6"/>
      <c r="D431" s="286"/>
      <c r="E431" s="286"/>
      <c r="F431" s="294"/>
    </row>
    <row r="432" spans="1:6" ht="12.75">
      <c r="A432" s="6"/>
      <c r="B432" s="281"/>
      <c r="C432" s="6"/>
      <c r="D432" s="6"/>
      <c r="E432" s="6"/>
      <c r="F432" s="282"/>
    </row>
    <row r="433" spans="1:6" ht="12.75">
      <c r="A433" s="6"/>
      <c r="B433" s="281"/>
      <c r="C433" s="6"/>
      <c r="D433" s="6"/>
      <c r="E433" s="6"/>
      <c r="F433" s="282"/>
    </row>
    <row r="434" spans="1:6" ht="12.75">
      <c r="A434" s="6"/>
      <c r="B434" s="281"/>
      <c r="C434" s="6"/>
      <c r="D434" s="6"/>
      <c r="E434" s="6"/>
      <c r="F434" s="282"/>
    </row>
    <row r="435" spans="1:6" ht="12.75">
      <c r="A435" s="6"/>
      <c r="B435" s="281"/>
      <c r="C435" s="6"/>
      <c r="D435" s="6"/>
      <c r="E435" s="6"/>
      <c r="F435" s="282"/>
    </row>
    <row r="436" spans="1:6" ht="12.75">
      <c r="A436" s="6"/>
      <c r="B436" s="281"/>
      <c r="C436" s="6"/>
      <c r="D436" s="6"/>
      <c r="E436" s="6"/>
      <c r="F436" s="282"/>
    </row>
    <row r="437" spans="1:6" ht="12.75">
      <c r="A437" s="6"/>
      <c r="B437" s="281"/>
      <c r="C437" s="6"/>
      <c r="D437" s="6"/>
      <c r="E437" s="6"/>
      <c r="F437" s="282"/>
    </row>
    <row r="438" spans="1:6" ht="12.75">
      <c r="A438" s="6"/>
      <c r="B438" s="281"/>
      <c r="C438" s="6"/>
      <c r="D438" s="6"/>
      <c r="E438" s="6"/>
      <c r="F438" s="282"/>
    </row>
    <row r="439" spans="1:6" ht="12.75">
      <c r="A439" s="6"/>
      <c r="B439" s="281"/>
      <c r="C439" s="6"/>
      <c r="D439" s="6"/>
      <c r="E439" s="6"/>
      <c r="F439" s="282"/>
    </row>
    <row r="440" spans="1:6" ht="12.75">
      <c r="A440" s="6"/>
      <c r="B440" s="281"/>
      <c r="C440" s="6"/>
      <c r="D440" s="6"/>
      <c r="E440" s="6"/>
      <c r="F440" s="282"/>
    </row>
    <row r="441" spans="1:6" ht="12.75">
      <c r="A441" s="6"/>
      <c r="B441" s="281"/>
      <c r="C441" s="6"/>
      <c r="D441" s="6"/>
      <c r="E441" s="6"/>
      <c r="F441" s="282"/>
    </row>
    <row r="442" spans="1:6" ht="12.75">
      <c r="A442" s="6"/>
      <c r="B442" s="281"/>
      <c r="C442" s="6"/>
      <c r="D442" s="6"/>
      <c r="E442" s="6"/>
      <c r="F442" s="282"/>
    </row>
    <row r="443" spans="1:6" ht="12.75">
      <c r="A443" s="6"/>
      <c r="B443" s="281"/>
      <c r="C443" s="6"/>
      <c r="D443" s="6"/>
      <c r="E443" s="6"/>
      <c r="F443" s="282"/>
    </row>
    <row r="444" spans="1:6" ht="12.75">
      <c r="A444" s="6"/>
      <c r="B444" s="281"/>
      <c r="C444" s="6"/>
      <c r="D444" s="6"/>
      <c r="E444" s="6"/>
      <c r="F444" s="282"/>
    </row>
    <row r="445" spans="1:6" ht="12.75">
      <c r="A445" s="6"/>
      <c r="B445" s="281"/>
      <c r="C445" s="6"/>
      <c r="D445" s="6"/>
      <c r="E445" s="6"/>
      <c r="F445" s="282"/>
    </row>
    <row r="446" spans="1:6" ht="12.75">
      <c r="A446" s="6"/>
      <c r="B446" s="281"/>
      <c r="C446" s="6"/>
      <c r="D446" s="6"/>
      <c r="E446" s="6"/>
      <c r="F446" s="282"/>
    </row>
    <row r="447" spans="1:6" ht="12.75">
      <c r="A447" s="6"/>
      <c r="B447" s="281"/>
      <c r="C447" s="6"/>
      <c r="D447" s="6"/>
      <c r="E447" s="6"/>
      <c r="F447" s="282"/>
    </row>
    <row r="448" spans="1:6" ht="12.75">
      <c r="A448" s="6"/>
      <c r="B448" s="281"/>
      <c r="C448" s="6"/>
      <c r="D448" s="6"/>
      <c r="E448" s="6"/>
      <c r="F448" s="282"/>
    </row>
    <row r="449" spans="1:6" ht="12.75">
      <c r="A449" s="6"/>
      <c r="B449" s="281"/>
      <c r="C449" s="6"/>
      <c r="D449" s="6"/>
      <c r="E449" s="6"/>
      <c r="F449" s="282"/>
    </row>
    <row r="450" spans="1:6" ht="12.75">
      <c r="A450" s="6"/>
      <c r="B450" s="281"/>
      <c r="C450" s="6"/>
      <c r="D450" s="6"/>
      <c r="E450" s="6"/>
      <c r="F450" s="282"/>
    </row>
    <row r="451" spans="1:6" ht="12.75">
      <c r="A451" s="6"/>
      <c r="B451" s="281"/>
      <c r="C451" s="6"/>
      <c r="D451" s="6"/>
      <c r="E451" s="6"/>
      <c r="F451" s="282"/>
    </row>
    <row r="452" spans="1:6" ht="12.75">
      <c r="A452" s="6"/>
      <c r="B452" s="281"/>
      <c r="C452" s="6"/>
      <c r="D452" s="6"/>
      <c r="E452" s="6"/>
      <c r="F452" s="282"/>
    </row>
    <row r="453" spans="1:6" ht="12.75">
      <c r="A453" s="6"/>
      <c r="B453" s="281"/>
      <c r="C453" s="6"/>
      <c r="D453" s="283"/>
      <c r="E453" s="283"/>
      <c r="F453" s="284"/>
    </row>
    <row r="454" spans="1:6" ht="12.75">
      <c r="A454" s="6"/>
      <c r="B454" s="285"/>
      <c r="C454" s="6"/>
      <c r="D454" s="6"/>
      <c r="E454" s="6"/>
      <c r="F454" s="282"/>
    </row>
    <row r="455" spans="1:6" ht="12.75">
      <c r="A455" s="6"/>
      <c r="B455" s="285"/>
      <c r="C455" s="6"/>
      <c r="D455" s="6"/>
      <c r="E455" s="6"/>
      <c r="F455" s="282"/>
    </row>
    <row r="456" spans="1:6" ht="12.75">
      <c r="A456" s="293"/>
      <c r="B456" s="288"/>
      <c r="C456" s="241"/>
      <c r="D456" s="286"/>
      <c r="E456" s="286"/>
      <c r="F456" s="287"/>
    </row>
    <row r="457" spans="1:6" ht="12.75">
      <c r="A457" s="283"/>
      <c r="B457" s="285"/>
      <c r="C457" s="6"/>
      <c r="D457" s="6"/>
      <c r="E457" s="6"/>
      <c r="F457" s="294"/>
    </row>
    <row r="458" spans="1:6" ht="12.75">
      <c r="A458" s="283"/>
      <c r="B458" s="285"/>
      <c r="C458" s="241"/>
      <c r="D458" s="289"/>
      <c r="E458" s="289"/>
      <c r="F458" s="287"/>
    </row>
    <row r="459" spans="1:6" ht="12.75">
      <c r="A459" s="283"/>
      <c r="B459" s="288"/>
      <c r="C459" s="6"/>
      <c r="D459" s="286"/>
      <c r="E459" s="286"/>
      <c r="F459" s="287"/>
    </row>
    <row r="460" spans="1:6" ht="12.75">
      <c r="A460" s="283"/>
      <c r="B460" s="288"/>
      <c r="C460" s="6"/>
      <c r="D460" s="286"/>
      <c r="E460" s="286"/>
      <c r="F460" s="287"/>
    </row>
    <row r="461" spans="1:6" ht="12.75">
      <c r="A461" s="283"/>
      <c r="B461" s="288"/>
      <c r="C461" s="241"/>
      <c r="D461" s="289"/>
      <c r="E461" s="289"/>
      <c r="F461" s="287"/>
    </row>
    <row r="462" spans="1:6" ht="12.75">
      <c r="A462" s="283"/>
      <c r="B462" s="288"/>
      <c r="C462" s="6"/>
      <c r="D462" s="286"/>
      <c r="E462" s="286"/>
      <c r="F462" s="287"/>
    </row>
    <row r="463" spans="1:6" ht="12.75">
      <c r="A463" s="283"/>
      <c r="B463" s="288"/>
      <c r="C463" s="6"/>
      <c r="D463" s="286"/>
      <c r="E463" s="286"/>
      <c r="F463" s="287"/>
    </row>
    <row r="464" spans="1:6" ht="12.75">
      <c r="A464" s="283"/>
      <c r="B464" s="288"/>
      <c r="C464" s="6"/>
      <c r="D464" s="286"/>
      <c r="E464" s="286"/>
      <c r="F464" s="287"/>
    </row>
    <row r="465" spans="1:6" ht="12.75">
      <c r="A465" s="283"/>
      <c r="B465" s="288"/>
      <c r="C465" s="6"/>
      <c r="D465" s="286"/>
      <c r="E465" s="286"/>
      <c r="F465" s="287"/>
    </row>
    <row r="466" spans="1:6" ht="12.75">
      <c r="A466" s="283"/>
      <c r="B466" s="288"/>
      <c r="C466" s="6"/>
      <c r="D466" s="6"/>
      <c r="E466" s="286"/>
      <c r="F466" s="287"/>
    </row>
    <row r="467" spans="1:6" ht="12.75">
      <c r="A467" s="6"/>
      <c r="B467" s="281"/>
      <c r="C467" s="6"/>
      <c r="D467" s="286"/>
      <c r="E467" s="286"/>
      <c r="F467" s="287"/>
    </row>
    <row r="468" spans="1:6" ht="12.75">
      <c r="A468" s="6"/>
      <c r="B468" s="281"/>
      <c r="C468" s="6"/>
      <c r="D468" s="286"/>
      <c r="E468" s="286"/>
      <c r="F468" s="294"/>
    </row>
    <row r="469" spans="1:6" ht="12.75">
      <c r="A469" s="6"/>
      <c r="B469" s="281"/>
      <c r="C469" s="241"/>
      <c r="D469" s="286"/>
      <c r="E469" s="286"/>
      <c r="F469" s="294"/>
    </row>
    <row r="470" spans="1:6" ht="12.75">
      <c r="A470" s="6"/>
      <c r="B470" s="281"/>
      <c r="C470" s="6"/>
      <c r="D470" s="6"/>
      <c r="E470" s="6"/>
      <c r="F470" s="282"/>
    </row>
    <row r="471" spans="1:6" ht="12.75">
      <c r="A471" s="6"/>
      <c r="B471" s="281"/>
      <c r="C471" s="6"/>
      <c r="D471" s="6"/>
      <c r="E471" s="6"/>
      <c r="F471" s="282"/>
    </row>
    <row r="472" spans="1:6" ht="12.75">
      <c r="A472" s="6"/>
      <c r="B472" s="281"/>
      <c r="C472" s="6"/>
      <c r="D472" s="6"/>
      <c r="E472" s="6"/>
      <c r="F472" s="282"/>
    </row>
    <row r="473" spans="1:6" ht="12.75">
      <c r="A473" s="6"/>
      <c r="B473" s="281"/>
      <c r="C473" s="6"/>
      <c r="D473" s="6"/>
      <c r="E473" s="6"/>
      <c r="F473" s="282"/>
    </row>
    <row r="474" spans="1:6" ht="12.75">
      <c r="A474" s="6"/>
      <c r="B474" s="281"/>
      <c r="C474" s="6"/>
      <c r="D474" s="6"/>
      <c r="E474" s="6"/>
      <c r="F474" s="282"/>
    </row>
    <row r="475" spans="1:6" ht="12.75">
      <c r="A475" s="6"/>
      <c r="B475" s="281"/>
      <c r="C475" s="6"/>
      <c r="D475" s="6"/>
      <c r="E475" s="6"/>
      <c r="F475" s="282"/>
    </row>
    <row r="476" spans="1:6" ht="12.75">
      <c r="A476" s="6"/>
      <c r="B476" s="281"/>
      <c r="C476" s="6"/>
      <c r="D476" s="6"/>
      <c r="E476" s="6"/>
      <c r="F476" s="282"/>
    </row>
    <row r="477" spans="1:6" ht="12.75">
      <c r="A477" s="6"/>
      <c r="B477" s="281"/>
      <c r="C477" s="6"/>
      <c r="D477" s="6"/>
      <c r="E477" s="6"/>
      <c r="F477" s="282"/>
    </row>
    <row r="478" spans="1:6" ht="12.75">
      <c r="A478" s="6"/>
      <c r="B478" s="281"/>
      <c r="C478" s="6"/>
      <c r="D478" s="6"/>
      <c r="E478" s="6"/>
      <c r="F478" s="282"/>
    </row>
    <row r="479" spans="1:6" ht="12.75">
      <c r="A479" s="6"/>
      <c r="B479" s="281"/>
      <c r="C479" s="6"/>
      <c r="D479" s="6"/>
      <c r="E479" s="6"/>
      <c r="F479" s="282"/>
    </row>
    <row r="480" spans="1:6" ht="12.75">
      <c r="A480" s="6"/>
      <c r="B480" s="281"/>
      <c r="C480" s="6"/>
      <c r="D480" s="6"/>
      <c r="E480" s="6"/>
      <c r="F480" s="282"/>
    </row>
    <row r="481" spans="1:6" ht="12.75">
      <c r="A481" s="6"/>
      <c r="B481" s="281"/>
      <c r="C481" s="6"/>
      <c r="D481" s="6"/>
      <c r="E481" s="6"/>
      <c r="F481" s="282"/>
    </row>
    <row r="482" spans="1:6" ht="12.75">
      <c r="A482" s="6"/>
      <c r="B482" s="281"/>
      <c r="C482" s="6"/>
      <c r="D482" s="6"/>
      <c r="E482" s="6"/>
      <c r="F482" s="282"/>
    </row>
    <row r="483" spans="1:6" ht="12.75">
      <c r="A483" s="6"/>
      <c r="B483" s="281"/>
      <c r="C483" s="6"/>
      <c r="D483" s="6"/>
      <c r="E483" s="6"/>
      <c r="F483" s="282"/>
    </row>
    <row r="484" spans="1:6" ht="12.75">
      <c r="A484" s="6"/>
      <c r="B484" s="281"/>
      <c r="C484" s="6"/>
      <c r="D484" s="6"/>
      <c r="E484" s="6"/>
      <c r="F484" s="282"/>
    </row>
    <row r="485" spans="1:6" ht="12.75">
      <c r="A485" s="6"/>
      <c r="B485" s="281"/>
      <c r="C485" s="6"/>
      <c r="D485" s="6"/>
      <c r="E485" s="6"/>
      <c r="F485" s="282"/>
    </row>
    <row r="486" spans="1:6" ht="12.75">
      <c r="A486" s="6"/>
      <c r="B486" s="281"/>
      <c r="C486" s="6"/>
      <c r="D486" s="6"/>
      <c r="E486" s="6"/>
      <c r="F486" s="282"/>
    </row>
    <row r="487" spans="1:6" ht="12.75">
      <c r="A487" s="6"/>
      <c r="B487" s="281"/>
      <c r="C487" s="6"/>
      <c r="D487" s="6"/>
      <c r="E487" s="6"/>
      <c r="F487" s="282"/>
    </row>
    <row r="488" spans="1:6" ht="12.75">
      <c r="A488" s="6"/>
      <c r="B488" s="281"/>
      <c r="C488" s="6"/>
      <c r="D488" s="6"/>
      <c r="E488" s="6"/>
      <c r="F488" s="282"/>
    </row>
    <row r="489" spans="1:6" ht="12.75">
      <c r="A489" s="6"/>
      <c r="B489" s="281"/>
      <c r="C489" s="6"/>
      <c r="D489" s="6"/>
      <c r="E489" s="6"/>
      <c r="F489" s="282"/>
    </row>
    <row r="490" spans="1:6" ht="12.75">
      <c r="A490" s="6"/>
      <c r="B490" s="281"/>
      <c r="C490" s="6"/>
      <c r="D490" s="6"/>
      <c r="E490" s="6"/>
      <c r="F490" s="282"/>
    </row>
    <row r="491" spans="1:6" ht="12.75">
      <c r="A491" s="6"/>
      <c r="B491" s="281"/>
      <c r="C491" s="6"/>
      <c r="D491" s="6"/>
      <c r="E491" s="6"/>
      <c r="F491" s="282"/>
    </row>
    <row r="492" spans="1:6" ht="12.75">
      <c r="A492" s="6"/>
      <c r="B492" s="281"/>
      <c r="C492" s="6"/>
      <c r="D492" s="6"/>
      <c r="E492" s="6"/>
      <c r="F492" s="282"/>
    </row>
    <row r="493" spans="1:6" ht="12.75">
      <c r="A493" s="6"/>
      <c r="B493" s="281"/>
      <c r="C493" s="6"/>
      <c r="D493" s="6"/>
      <c r="E493" s="6"/>
      <c r="F493" s="282"/>
    </row>
    <row r="494" spans="1:6" ht="12.75">
      <c r="A494" s="6"/>
      <c r="B494" s="281"/>
      <c r="C494" s="6"/>
      <c r="D494" s="6"/>
      <c r="E494" s="6"/>
      <c r="F494" s="282"/>
    </row>
    <row r="495" spans="1:6" ht="12.75">
      <c r="A495" s="6"/>
      <c r="B495" s="281"/>
      <c r="C495" s="6"/>
      <c r="D495" s="6"/>
      <c r="E495" s="6"/>
      <c r="F495" s="282"/>
    </row>
    <row r="496" spans="1:6" ht="12.75">
      <c r="A496" s="6"/>
      <c r="B496" s="281"/>
      <c r="C496" s="6"/>
      <c r="D496" s="6"/>
      <c r="E496" s="6"/>
      <c r="F496" s="282"/>
    </row>
    <row r="497" spans="1:6" ht="12.75">
      <c r="A497" s="6"/>
      <c r="B497" s="281"/>
      <c r="C497" s="6"/>
      <c r="D497" s="6"/>
      <c r="E497" s="6"/>
      <c r="F497" s="282"/>
    </row>
    <row r="498" spans="1:6" ht="12.75">
      <c r="A498" s="6"/>
      <c r="B498" s="281"/>
      <c r="C498" s="6"/>
      <c r="D498" s="6"/>
      <c r="E498" s="6"/>
      <c r="F498" s="282"/>
    </row>
    <row r="499" spans="1:6" ht="12.75">
      <c r="A499" s="6"/>
      <c r="B499" s="281"/>
      <c r="C499" s="6"/>
      <c r="D499" s="6"/>
      <c r="E499" s="6"/>
      <c r="F499" s="282"/>
    </row>
    <row r="500" spans="1:6" ht="12.75">
      <c r="A500" s="6"/>
      <c r="B500" s="281"/>
      <c r="C500" s="6"/>
      <c r="D500" s="6"/>
      <c r="E500" s="6"/>
      <c r="F500" s="282"/>
    </row>
    <row r="501" spans="1:6" ht="12.75">
      <c r="A501" s="6"/>
      <c r="B501" s="281"/>
      <c r="C501" s="6"/>
      <c r="D501" s="6"/>
      <c r="E501" s="6"/>
      <c r="F501" s="282"/>
    </row>
    <row r="502" spans="1:6" ht="12.75">
      <c r="A502" s="6"/>
      <c r="B502" s="281"/>
      <c r="C502" s="6"/>
      <c r="D502" s="6"/>
      <c r="E502" s="6"/>
      <c r="F502" s="282"/>
    </row>
    <row r="503" spans="1:6" ht="12.75">
      <c r="A503" s="6"/>
      <c r="B503" s="281"/>
      <c r="C503" s="6"/>
      <c r="D503" s="6"/>
      <c r="E503" s="6"/>
      <c r="F503" s="282"/>
    </row>
    <row r="504" spans="1:6" ht="12.75">
      <c r="A504" s="6"/>
      <c r="B504" s="281"/>
      <c r="C504" s="6"/>
      <c r="D504" s="6"/>
      <c r="E504" s="6"/>
      <c r="F504" s="282"/>
    </row>
    <row r="505" spans="1:6" ht="12.75">
      <c r="A505" s="6"/>
      <c r="B505" s="281"/>
      <c r="C505" s="6"/>
      <c r="D505" s="6"/>
      <c r="E505" s="6"/>
      <c r="F505" s="282"/>
    </row>
    <row r="506" spans="1:6" ht="12.75">
      <c r="A506" s="6"/>
      <c r="B506" s="281"/>
      <c r="C506" s="6"/>
      <c r="D506" s="6"/>
      <c r="E506" s="6"/>
      <c r="F506" s="282"/>
    </row>
    <row r="507" spans="1:6" ht="12.75">
      <c r="A507" s="6"/>
      <c r="B507" s="281"/>
      <c r="C507" s="6"/>
      <c r="D507" s="6"/>
      <c r="E507" s="6"/>
      <c r="F507" s="282"/>
    </row>
    <row r="508" spans="1:6" ht="12.75">
      <c r="A508" s="6"/>
      <c r="B508" s="281"/>
      <c r="C508" s="6"/>
      <c r="D508" s="6"/>
      <c r="E508" s="6"/>
      <c r="F508" s="282"/>
    </row>
    <row r="509" spans="1:6" ht="12.75">
      <c r="A509" s="6"/>
      <c r="B509" s="281"/>
      <c r="C509" s="6"/>
      <c r="D509" s="6"/>
      <c r="E509" s="6"/>
      <c r="F509" s="282"/>
    </row>
    <row r="510" spans="1:6" ht="12.75">
      <c r="A510" s="6"/>
      <c r="B510" s="281"/>
      <c r="C510" s="6"/>
      <c r="D510" s="6"/>
      <c r="E510" s="6"/>
      <c r="F510" s="282"/>
    </row>
    <row r="511" spans="1:6" ht="12.75">
      <c r="A511" s="6"/>
      <c r="B511" s="281"/>
      <c r="C511" s="6"/>
      <c r="D511" s="6"/>
      <c r="E511" s="6"/>
      <c r="F511" s="282"/>
    </row>
    <row r="512" spans="1:6" ht="12.75">
      <c r="A512" s="6"/>
      <c r="B512" s="281"/>
      <c r="C512" s="6"/>
      <c r="D512" s="6"/>
      <c r="E512" s="6"/>
      <c r="F512" s="282"/>
    </row>
    <row r="513" spans="1:6" ht="12.75">
      <c r="A513" s="6"/>
      <c r="B513" s="281"/>
      <c r="C513" s="6"/>
      <c r="D513" s="6"/>
      <c r="E513" s="6"/>
      <c r="F513" s="282"/>
    </row>
    <row r="514" spans="1:6" ht="12.75">
      <c r="A514" s="6"/>
      <c r="B514" s="281"/>
      <c r="C514" s="6"/>
      <c r="D514" s="6"/>
      <c r="E514" s="6"/>
      <c r="F514" s="282"/>
    </row>
    <row r="515" spans="1:6" ht="12.75">
      <c r="A515" s="6"/>
      <c r="B515" s="281"/>
      <c r="C515" s="6"/>
      <c r="D515" s="6"/>
      <c r="E515" s="6"/>
      <c r="F515" s="282"/>
    </row>
    <row r="516" spans="1:6" ht="12.75">
      <c r="A516" s="6"/>
      <c r="B516" s="281"/>
      <c r="C516" s="6"/>
      <c r="D516" s="6"/>
      <c r="E516" s="6"/>
      <c r="F516" s="282"/>
    </row>
    <row r="517" spans="1:6" ht="12.75">
      <c r="A517" s="6"/>
      <c r="B517" s="281"/>
      <c r="C517" s="6"/>
      <c r="D517" s="6"/>
      <c r="E517" s="6"/>
      <c r="F517" s="282"/>
    </row>
    <row r="518" spans="1:6" ht="12.75">
      <c r="A518" s="6"/>
      <c r="B518" s="281"/>
      <c r="C518" s="6"/>
      <c r="D518" s="6"/>
      <c r="E518" s="6"/>
      <c r="F518" s="282"/>
    </row>
    <row r="519" spans="1:6" ht="12.75">
      <c r="A519" s="6"/>
      <c r="B519" s="281"/>
      <c r="C519" s="6"/>
      <c r="D519" s="6"/>
      <c r="E519" s="6"/>
      <c r="F519" s="282"/>
    </row>
    <row r="520" spans="1:6" ht="12.75">
      <c r="A520" s="6"/>
      <c r="B520" s="281"/>
      <c r="C520" s="6"/>
      <c r="D520" s="6"/>
      <c r="E520" s="6"/>
      <c r="F520" s="282"/>
    </row>
    <row r="521" spans="1:6" ht="12.75">
      <c r="A521" s="6"/>
      <c r="B521" s="281"/>
      <c r="C521" s="6"/>
      <c r="D521" s="6"/>
      <c r="E521" s="6"/>
      <c r="F521" s="282"/>
    </row>
    <row r="522" spans="1:6" ht="12.75">
      <c r="A522" s="6"/>
      <c r="B522" s="281"/>
      <c r="C522" s="6"/>
      <c r="D522" s="6"/>
      <c r="E522" s="6"/>
      <c r="F522" s="282"/>
    </row>
    <row r="523" spans="1:6" ht="12.75">
      <c r="A523" s="6"/>
      <c r="B523" s="281"/>
      <c r="C523" s="6"/>
      <c r="D523" s="6"/>
      <c r="E523" s="6"/>
      <c r="F523" s="282"/>
    </row>
    <row r="524" spans="1:6" ht="12.75">
      <c r="A524" s="6"/>
      <c r="B524" s="281"/>
      <c r="C524" s="6"/>
      <c r="D524" s="6"/>
      <c r="E524" s="6"/>
      <c r="F524" s="282"/>
    </row>
    <row r="525" spans="1:6" ht="12.75">
      <c r="A525" s="6"/>
      <c r="B525" s="281"/>
      <c r="C525" s="6"/>
      <c r="D525" s="6"/>
      <c r="E525" s="6"/>
      <c r="F525" s="282"/>
    </row>
    <row r="526" spans="1:6" ht="12.75">
      <c r="A526" s="6"/>
      <c r="B526" s="281"/>
      <c r="C526" s="6"/>
      <c r="D526" s="6"/>
      <c r="E526" s="6"/>
      <c r="F526" s="282"/>
    </row>
    <row r="527" spans="1:6" ht="12.75">
      <c r="A527" s="6"/>
      <c r="B527" s="281"/>
      <c r="C527" s="6"/>
      <c r="D527" s="6"/>
      <c r="E527" s="6"/>
      <c r="F527" s="282"/>
    </row>
    <row r="528" spans="1:6" ht="12.75">
      <c r="A528" s="6"/>
      <c r="B528" s="281"/>
      <c r="C528" s="6"/>
      <c r="D528" s="6"/>
      <c r="E528" s="6"/>
      <c r="F528" s="282"/>
    </row>
    <row r="529" spans="1:6" ht="12.75">
      <c r="A529" s="6"/>
      <c r="B529" s="281"/>
      <c r="C529" s="6"/>
      <c r="D529" s="6"/>
      <c r="E529" s="6"/>
      <c r="F529" s="282"/>
    </row>
    <row r="530" spans="1:6" ht="12.75">
      <c r="A530" s="6"/>
      <c r="B530" s="281"/>
      <c r="C530" s="6"/>
      <c r="D530" s="6"/>
      <c r="E530" s="6"/>
      <c r="F530" s="282"/>
    </row>
    <row r="531" spans="1:6" ht="12.75">
      <c r="A531" s="6"/>
      <c r="B531" s="281"/>
      <c r="C531" s="6"/>
      <c r="D531" s="6"/>
      <c r="E531" s="6"/>
      <c r="F531" s="282"/>
    </row>
    <row r="532" spans="1:6" ht="12.75">
      <c r="A532" s="6"/>
      <c r="B532" s="281"/>
      <c r="C532" s="6"/>
      <c r="D532" s="6"/>
      <c r="E532" s="6"/>
      <c r="F532" s="282"/>
    </row>
    <row r="533" spans="1:6" ht="12.75">
      <c r="A533" s="6"/>
      <c r="B533" s="281"/>
      <c r="C533" s="6"/>
      <c r="D533" s="6"/>
      <c r="E533" s="6"/>
      <c r="F533" s="282"/>
    </row>
    <row r="534" spans="1:6" ht="12.75">
      <c r="A534" s="6"/>
      <c r="B534" s="281"/>
      <c r="C534" s="6"/>
      <c r="D534" s="6"/>
      <c r="E534" s="6"/>
      <c r="F534" s="282"/>
    </row>
    <row r="535" spans="1:6" ht="12.75">
      <c r="A535" s="6"/>
      <c r="B535" s="281"/>
      <c r="C535" s="6"/>
      <c r="D535" s="6"/>
      <c r="E535" s="6"/>
      <c r="F535" s="282"/>
    </row>
    <row r="536" spans="1:6" ht="12.75">
      <c r="A536" s="6"/>
      <c r="B536" s="281"/>
      <c r="C536" s="6"/>
      <c r="D536" s="6"/>
      <c r="E536" s="6"/>
      <c r="F536" s="282"/>
    </row>
    <row r="537" spans="1:6" ht="12.75">
      <c r="A537" s="6"/>
      <c r="B537" s="281"/>
      <c r="C537" s="6"/>
      <c r="D537" s="6"/>
      <c r="E537" s="6"/>
      <c r="F537" s="282"/>
    </row>
    <row r="538" spans="1:6" ht="12.75">
      <c r="A538" s="6"/>
      <c r="B538" s="281"/>
      <c r="C538" s="6"/>
      <c r="D538" s="6"/>
      <c r="E538" s="6"/>
      <c r="F538" s="282"/>
    </row>
    <row r="539" spans="1:6" ht="12.75">
      <c r="A539" s="6"/>
      <c r="B539" s="281"/>
      <c r="C539" s="6"/>
      <c r="D539" s="6"/>
      <c r="E539" s="6"/>
      <c r="F539" s="282"/>
    </row>
    <row r="540" spans="1:6" ht="12.75">
      <c r="A540" s="6"/>
      <c r="B540" s="281"/>
      <c r="C540" s="6"/>
      <c r="D540" s="6"/>
      <c r="E540" s="6"/>
      <c r="F540" s="282"/>
    </row>
    <row r="541" spans="1:6" ht="12.75">
      <c r="A541" s="6"/>
      <c r="B541" s="281"/>
      <c r="C541" s="6"/>
      <c r="D541" s="6"/>
      <c r="E541" s="6"/>
      <c r="F541" s="282"/>
    </row>
    <row r="542" spans="1:6" ht="12.75">
      <c r="A542" s="6"/>
      <c r="B542" s="281"/>
      <c r="C542" s="6"/>
      <c r="D542" s="6"/>
      <c r="E542" s="6"/>
      <c r="F542" s="282"/>
    </row>
    <row r="543" spans="1:6" ht="12.75">
      <c r="A543" s="6"/>
      <c r="B543" s="281"/>
      <c r="C543" s="6"/>
      <c r="D543" s="6"/>
      <c r="E543" s="6"/>
      <c r="F543" s="282"/>
    </row>
    <row r="544" spans="1:6" ht="12.75">
      <c r="A544" s="6"/>
      <c r="B544" s="281"/>
      <c r="C544" s="6"/>
      <c r="D544" s="6"/>
      <c r="E544" s="6"/>
      <c r="F544" s="282"/>
    </row>
    <row r="545" spans="1:6" ht="12.75">
      <c r="A545" s="6"/>
      <c r="B545" s="281"/>
      <c r="C545" s="6"/>
      <c r="D545" s="6"/>
      <c r="E545" s="6"/>
      <c r="F545" s="282"/>
    </row>
    <row r="546" spans="1:6" ht="12.75">
      <c r="A546" s="6"/>
      <c r="B546" s="281"/>
      <c r="C546" s="6"/>
      <c r="D546" s="6"/>
      <c r="E546" s="6"/>
      <c r="F546" s="282"/>
    </row>
    <row r="547" spans="1:6" ht="12.75">
      <c r="A547" s="6"/>
      <c r="B547" s="281"/>
      <c r="C547" s="6"/>
      <c r="D547" s="6"/>
      <c r="E547" s="6"/>
      <c r="F547" s="282"/>
    </row>
    <row r="548" spans="1:6" ht="12.75">
      <c r="A548" s="6"/>
      <c r="B548" s="281"/>
      <c r="C548" s="6"/>
      <c r="D548" s="6"/>
      <c r="E548" s="6"/>
      <c r="F548" s="282"/>
    </row>
    <row r="549" spans="1:6" ht="12.75">
      <c r="A549" s="6"/>
      <c r="B549" s="281"/>
      <c r="C549" s="6"/>
      <c r="D549" s="6"/>
      <c r="E549" s="6"/>
      <c r="F549" s="282"/>
    </row>
    <row r="550" spans="1:6" ht="12.75">
      <c r="A550" s="6"/>
      <c r="B550" s="281"/>
      <c r="C550" s="6"/>
      <c r="D550" s="6"/>
      <c r="E550" s="6"/>
      <c r="F550" s="282"/>
    </row>
    <row r="551" spans="1:6" ht="12.75">
      <c r="A551" s="6"/>
      <c r="B551" s="281"/>
      <c r="C551" s="6"/>
      <c r="D551" s="6"/>
      <c r="E551" s="6"/>
      <c r="F551" s="28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UMC</cp:lastModifiedBy>
  <cp:lastPrinted>2004-08-25T10:42:31Z</cp:lastPrinted>
  <dcterms:created xsi:type="dcterms:W3CDTF">2003-10-28T08:18:54Z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