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9720" windowHeight="6555" tabRatio="596" activeTab="0"/>
  </bookViews>
  <sheets>
    <sheet name="Dochody zał. 1" sheetId="1" r:id="rId1"/>
    <sheet name="Wydatki zał 2" sheetId="2" r:id="rId2"/>
    <sheet name="Źród pok nied zał. 3" sheetId="3" r:id="rId3"/>
    <sheet name="Plan Inwes 2003-2005 zał. 4" sheetId="4" r:id="rId4"/>
    <sheet name="Udziel dot zał. 5" sheetId="5" r:id="rId5"/>
    <sheet name="zlecone adm. rząd.zał 6" sheetId="6" r:id="rId6"/>
    <sheet name="porozumienia rządowe zał.7" sheetId="7" r:id="rId7"/>
    <sheet name="Doch zlec zał 8." sheetId="8" r:id="rId8"/>
    <sheet name="Poroz Powiat zał. 9" sheetId="9" r:id="rId9"/>
    <sheet name="Zakł bud zał 10." sheetId="10" r:id="rId10"/>
    <sheet name="Śr spec zał 11" sheetId="11" r:id="rId11"/>
    <sheet name="GFOŚ zał.12" sheetId="12" r:id="rId12"/>
  </sheets>
  <definedNames/>
  <calcPr fullCalcOnLoad="1"/>
</workbook>
</file>

<file path=xl/sharedStrings.xml><?xml version="1.0" encoding="utf-8"?>
<sst xmlns="http://schemas.openxmlformats.org/spreadsheetml/2006/main" count="1957" uniqueCount="1168">
  <si>
    <t>Zakup komputerów</t>
  </si>
  <si>
    <t>2.7</t>
  </si>
  <si>
    <t xml:space="preserve">Zwiększenie bazy materialnej szkolnictwa - </t>
  </si>
  <si>
    <t>Gimnazja</t>
  </si>
  <si>
    <t>2.7.1</t>
  </si>
  <si>
    <t>G - instalacje elektroenergetyczne</t>
  </si>
  <si>
    <t>2.7.2</t>
  </si>
  <si>
    <t>G1 - zmiana sposobu ogrzewania, modernizacja</t>
  </si>
  <si>
    <t>obiektu</t>
  </si>
  <si>
    <t>2.7.3</t>
  </si>
  <si>
    <t>G2 - zmiana sposobu ogrzewania i modernizacja</t>
  </si>
  <si>
    <t>GFOŚ 100000</t>
  </si>
  <si>
    <t>2.7.4</t>
  </si>
  <si>
    <t xml:space="preserve">Komputeryzacja </t>
  </si>
  <si>
    <t>2.7.5</t>
  </si>
  <si>
    <t>G1 - boiska</t>
  </si>
  <si>
    <t>2.7.6</t>
  </si>
  <si>
    <t xml:space="preserve">G3 - Modernizacja budynku </t>
  </si>
  <si>
    <t>2.7.7</t>
  </si>
  <si>
    <t>G3 - boiska</t>
  </si>
  <si>
    <t>2.7.8</t>
  </si>
  <si>
    <t>G2 - zagospodarowanie terenu</t>
  </si>
  <si>
    <t>2.8</t>
  </si>
  <si>
    <t>Szkoły</t>
  </si>
  <si>
    <t>2.8.1</t>
  </si>
  <si>
    <t>SP 5 - modernizacja kuchni i adaptacja pomiesz-</t>
  </si>
  <si>
    <t>czeń</t>
  </si>
  <si>
    <t>2.8.2</t>
  </si>
  <si>
    <t>Komputery do szkół</t>
  </si>
  <si>
    <t>2.8.3</t>
  </si>
  <si>
    <t>SP 2 - modernizacja sanitariatów</t>
  </si>
  <si>
    <t>2.8.4</t>
  </si>
  <si>
    <t>SP1 - Modernizacja budynku ze zmianą sposobu</t>
  </si>
  <si>
    <t xml:space="preserve">ogrzewania </t>
  </si>
  <si>
    <t>2.8.5</t>
  </si>
  <si>
    <t>SP1 - boiska</t>
  </si>
  <si>
    <t>2.8.6</t>
  </si>
  <si>
    <t>WYDATKI  WŁASNE</t>
  </si>
  <si>
    <t>WYDATKI WŁASNE OGÓŁEM , W  TYM :</t>
  </si>
  <si>
    <t>WYDATKI BIEŻĄCE</t>
  </si>
  <si>
    <t>WYDATKI MAJĄTKOWE</t>
  </si>
  <si>
    <t>ROZCHODY OGÓŁEM, W TYM</t>
  </si>
  <si>
    <t>DOCHODY OGÓŁEM</t>
  </si>
  <si>
    <t>PRZYCHODY OGÓŁEM, W TYM:</t>
  </si>
  <si>
    <t>RAZEM DOCHODY  I  PRZYCHODY</t>
  </si>
  <si>
    <t>ROLNICTWO I ŁOWIECTWO</t>
  </si>
  <si>
    <t>O1030</t>
  </si>
  <si>
    <t>01095</t>
  </si>
  <si>
    <t>POZOSTAŁA DZIAŁALNOŚĆ</t>
  </si>
  <si>
    <t>DOSTARCZANIE WODY    ZIK</t>
  </si>
  <si>
    <t xml:space="preserve">WYDATKI BIEŻĄCE </t>
  </si>
  <si>
    <r>
      <t xml:space="preserve">dotacja przedmiotowa </t>
    </r>
    <r>
      <rPr>
        <sz val="10"/>
        <rFont val="Arial CE"/>
        <family val="2"/>
      </rPr>
      <t xml:space="preserve">dla zakładu budżetowego na bieżące utrzymanie dróg, remonty kanalizacji deszczowej    </t>
    </r>
  </si>
  <si>
    <t xml:space="preserve">WYDATKI MAJĄTKOWE </t>
  </si>
  <si>
    <t>LOKALNY TRANSPORT ZBIOROWY</t>
  </si>
  <si>
    <t>DROGI PUBLICZNE GMINNE</t>
  </si>
  <si>
    <r>
      <t xml:space="preserve">WYDATKI BIEŻĄCE - </t>
    </r>
    <r>
      <rPr>
        <sz val="8"/>
        <rFont val="Arial CE"/>
        <family val="2"/>
      </rPr>
      <t>remonty dróg</t>
    </r>
  </si>
  <si>
    <t xml:space="preserve">GOSPODARKA MIESZKANIOWA  </t>
  </si>
  <si>
    <t>ZAKŁADY GOSPODARKI MIESZKANIOWEJ  ZBK</t>
  </si>
  <si>
    <r>
      <t xml:space="preserve">dotacja przedmiotowa </t>
    </r>
    <r>
      <rPr>
        <sz val="10"/>
        <rFont val="Arial CE"/>
        <family val="2"/>
      </rPr>
      <t>dla zakładu budżetowego</t>
    </r>
  </si>
  <si>
    <r>
      <t xml:space="preserve">dotacja inwestycyjna  </t>
    </r>
    <r>
      <rPr>
        <sz val="10"/>
        <rFont val="Arial CE"/>
        <family val="2"/>
      </rPr>
      <t xml:space="preserve">dla zakładu budżetowego </t>
    </r>
  </si>
  <si>
    <t>GOSPODARKA GRUNTAMI I NIERUCHOMOŚCIAMI</t>
  </si>
  <si>
    <t>POZOSTAŁA DZIAŁALNOŚĆ  W. GOSPODARKI  LOKALAMI</t>
  </si>
  <si>
    <t xml:space="preserve">DZIAŁALNOŚĆ USŁUGOWA </t>
  </si>
  <si>
    <t>PLANY ZAGOSP. PRZESTRZENNEGO-W.ARCHITEKTURY</t>
  </si>
  <si>
    <t>PRACE GEODEZYJNE I KARTOGRAFICZNE /NIEINWESTYCYJNE/</t>
  </si>
  <si>
    <r>
      <t>WYDATKI BIEŻĄCE</t>
    </r>
    <r>
      <rPr>
        <sz val="10"/>
        <rFont val="Arial CE"/>
        <family val="2"/>
      </rPr>
      <t xml:space="preserve"> </t>
    </r>
  </si>
  <si>
    <t>CMENTARZE</t>
  </si>
  <si>
    <t xml:space="preserve">RADY GMIN  /MIAST I MIAST NA PRAWACH POWIATU/ </t>
  </si>
  <si>
    <t>pozostałe wydatki bieżące</t>
  </si>
  <si>
    <t xml:space="preserve">URZĘDY GMIN  /MIAST I MIAST NA PRAWACH POWIATU/ </t>
  </si>
  <si>
    <t>WYDATKI BIEŻĄCE , w tym :</t>
  </si>
  <si>
    <r>
      <t>wynagrodzenia i pochodne</t>
    </r>
    <r>
      <rPr>
        <sz val="10"/>
        <rFont val="Arial CE"/>
        <family val="2"/>
      </rPr>
      <t xml:space="preserve">  </t>
    </r>
  </si>
  <si>
    <t xml:space="preserve">wynagrodzenia osobowe </t>
  </si>
  <si>
    <t>dodatkowe wynagrodzenie roczne</t>
  </si>
  <si>
    <t>POBÓR PODATKÓW, OPŁAT</t>
  </si>
  <si>
    <t>POZOSTAŁA  DZIAŁALNOŚĆ</t>
  </si>
  <si>
    <t>OCHOTNICZE STRAŻE POŻARNE</t>
  </si>
  <si>
    <t>OBRONA CYWILNA</t>
  </si>
  <si>
    <t xml:space="preserve">STRAŻ MIEJSKA </t>
  </si>
  <si>
    <t>OBSŁUGA DŁUGU PUBLICZNEGO</t>
  </si>
  <si>
    <t>OBSŁUGA PAPIERÓW WARTOŚCIOWYCH, POŻYCZEK</t>
  </si>
  <si>
    <r>
      <t>WYDATKI BIEŻĄCE - spłata odsetek od pożyczek</t>
    </r>
    <r>
      <rPr>
        <sz val="8"/>
        <rFont val="Arial CE"/>
        <family val="2"/>
      </rPr>
      <t xml:space="preserve"> </t>
    </r>
  </si>
  <si>
    <t>ROZLICZENIA Z TYTUŁU PORĘCZEŃ</t>
  </si>
  <si>
    <t xml:space="preserve">RÓŻNE ROZLICZENIA </t>
  </si>
  <si>
    <t>REZERWY OGÓLNE I CELOWE</t>
  </si>
  <si>
    <r>
      <t>WYDATKI BIEŻĄCE -</t>
    </r>
    <r>
      <rPr>
        <sz val="8"/>
        <rFont val="Arial CE"/>
        <family val="2"/>
      </rPr>
      <t xml:space="preserve"> rezerwy</t>
    </r>
  </si>
  <si>
    <t>OŚWIATA I WYCHOWANIE</t>
  </si>
  <si>
    <t>SZKOŁY PODSTAWOWE</t>
  </si>
  <si>
    <t>wynagrodzenia osobowe w tym:</t>
  </si>
  <si>
    <r>
      <t>dotacja podmiotowa</t>
    </r>
    <r>
      <rPr>
        <sz val="10"/>
        <rFont val="Arial CE"/>
        <family val="2"/>
      </rPr>
      <t xml:space="preserve"> dla Szkoly Prywatnej</t>
    </r>
  </si>
  <si>
    <t>GIMNAZJA</t>
  </si>
  <si>
    <r>
      <t xml:space="preserve">pozostałe wydatki bieżące </t>
    </r>
    <r>
      <rPr>
        <sz val="10"/>
        <rFont val="Arial CE"/>
        <family val="2"/>
      </rPr>
      <t xml:space="preserve"> </t>
    </r>
  </si>
  <si>
    <r>
      <t>dotacja podmiotowa</t>
    </r>
    <r>
      <rPr>
        <sz val="10"/>
        <rFont val="Arial CE"/>
        <family val="2"/>
      </rPr>
      <t xml:space="preserve"> dla Gimnazium  Prywatnego</t>
    </r>
  </si>
  <si>
    <t>ZESPOŁY EKONOMICZNO ADMINISTRACYJNE SZKÓŁ</t>
  </si>
  <si>
    <t>odpis na zakład.fun.świadczeń socjalnych</t>
  </si>
  <si>
    <t>OCHRONA ZDROWIA</t>
  </si>
  <si>
    <t>ZAPOBIEGANIE I ZWALCZANIE AIDS</t>
  </si>
  <si>
    <t>ZWALCZANIE NARKOMANII</t>
  </si>
  <si>
    <t>PRZECIWDZIAŁANIE  ALKOHOLIZMOWI</t>
  </si>
  <si>
    <t>IZBY  WYTRZEŹWIEŃ</t>
  </si>
  <si>
    <t xml:space="preserve">OPIEKA SPOŁECZNA </t>
  </si>
  <si>
    <t>OŚRODKI WSPARCIA</t>
  </si>
  <si>
    <t xml:space="preserve">pozostałe wydatki bieżące </t>
  </si>
  <si>
    <t>ŻŁOBKI</t>
  </si>
  <si>
    <t>ZASIŁKI I POMOC W NATURZE</t>
  </si>
  <si>
    <r>
      <t xml:space="preserve">WYDATKI BIEŻĄCE  - </t>
    </r>
    <r>
      <rPr>
        <sz val="10"/>
        <rFont val="Arial CE"/>
        <family val="2"/>
      </rPr>
      <t>świadczenia społeczne</t>
    </r>
  </si>
  <si>
    <t>DODATKI  MIESZKANIOWE</t>
  </si>
  <si>
    <t>OŚRODKI POMOCY SPOŁECZNEJ</t>
  </si>
  <si>
    <t>ŚWIETLICE  SZKOLNE</t>
  </si>
  <si>
    <t xml:space="preserve">PRZEDSZKOLA </t>
  </si>
  <si>
    <t>zmiana sposobu ogrzewania P5</t>
  </si>
  <si>
    <t>wynagrodzenia pracowników obsługi i administracji</t>
  </si>
  <si>
    <t>KOLONIE I OBOZY ORAZ INNE FORMY WYPOCZYNKU</t>
  </si>
  <si>
    <t>GOSPODARKA KOMUNALNA I OCHRONA ŚRODOWISKA</t>
  </si>
  <si>
    <t>OCZYSZCZANIE MIAST I WSI</t>
  </si>
  <si>
    <t>UTRZYMANIE ZIELENI W MIASTACH I GMINACH</t>
  </si>
  <si>
    <t>OŚWIETLENIE ULIC  PLACÓW  I DRÓG</t>
  </si>
  <si>
    <r>
      <t xml:space="preserve">WYDATKI MAJĄTKOWE </t>
    </r>
    <r>
      <rPr>
        <sz val="8"/>
        <rFont val="Arial CE"/>
        <family val="2"/>
      </rPr>
      <t xml:space="preserve"> </t>
    </r>
  </si>
  <si>
    <t>POZOSTAŁA DZIAŁALNOŚĆ WYDZIAŁ GOSP. KOMUNAL</t>
  </si>
  <si>
    <t>POZOSTAŁA DZIAŁALNOŚĆ  WYDZIAŁ OCHRONY ŚROD.</t>
  </si>
  <si>
    <t>POZOSTAŁA DZIAŁALNOŚĆ   INWESTYCJE KOMUNALNE</t>
  </si>
  <si>
    <t>KULTURA I OCHRONA DZIEDZICTWA NARODOWEGO</t>
  </si>
  <si>
    <t>POZOSTAŁE  ZADANIA  W  ZAKRESIE  KULTURY</t>
  </si>
  <si>
    <t>POZOSTAŁE INSTYTUCJE KULTURY  - BIBLIOTEKA</t>
  </si>
  <si>
    <r>
      <t xml:space="preserve">dotacja  </t>
    </r>
    <r>
      <rPr>
        <sz val="10"/>
        <rFont val="Arial CE"/>
        <family val="2"/>
      </rPr>
      <t>dla instytucji kultury</t>
    </r>
  </si>
  <si>
    <t>OCHRONA I KONSERWACJA ZABYTKÓW- W.ARCHITEKTURY</t>
  </si>
  <si>
    <t xml:space="preserve"> INSTYTUCJE KULTURY FIZYCZNEJ  - MOSIR</t>
  </si>
  <si>
    <t>wynagrodzenie osobowe</t>
  </si>
  <si>
    <t>składki na ubezpieczenia społeczne</t>
  </si>
  <si>
    <t>NA  ROK 2003</t>
  </si>
  <si>
    <t xml:space="preserve">Odsetki od nieterminowych wpłat </t>
  </si>
  <si>
    <t>Wpływy z innych opłat na podstawie ustaw - wpis lub zmiana wpisu działalności gospodarczej</t>
  </si>
  <si>
    <t>Wpływy z opłat za koncesje i licencje</t>
  </si>
  <si>
    <t xml:space="preserve">Wpływy z  usług za ksero </t>
  </si>
  <si>
    <t xml:space="preserve">Prowizje od podatków </t>
  </si>
  <si>
    <t>Podatek od nieruchomości osób prawnych</t>
  </si>
  <si>
    <t>Podatek od nieruchomości osób fizycznych</t>
  </si>
  <si>
    <t>Podatek rolny osób prawnych</t>
  </si>
  <si>
    <t>Podatek rolny osób fizycznych</t>
  </si>
  <si>
    <t>Podatek od środków transportowych osób prawnych</t>
  </si>
  <si>
    <t>Podatek od środków transportowych osób fizycznych</t>
  </si>
  <si>
    <t>Podatek od czynności cywilnoprawnych osób prawnych</t>
  </si>
  <si>
    <t>Podatek od czynności cywilnoprawnych osób fizycznych</t>
  </si>
  <si>
    <t>Opłaty za zezwolenia na sprzedaż napojów alkoholowych</t>
  </si>
  <si>
    <t xml:space="preserve">DOTACJE CELOWE OTRZYMANE Z BUDŻETU PAŃSTWA NA REALIZACJĘ WŁASNYCH ZADAŃ BIEŻĄCYCH </t>
  </si>
  <si>
    <t>Dotacje na fundusz socjalny nauczycieli</t>
  </si>
  <si>
    <t xml:space="preserve">WYDATKI BIEŻĄCE  </t>
  </si>
  <si>
    <t>WYDATKI WŁASNE BUDŻETU MIASTA CZELADŹ</t>
  </si>
  <si>
    <t xml:space="preserve">     NA 2003 ROK</t>
  </si>
  <si>
    <t xml:space="preserve">                                                                                                                                         do uchwały nr IV / 20 / 2002 </t>
  </si>
  <si>
    <t xml:space="preserve">                                                                                                                                         Rady Miejskiej w Czeladzi</t>
  </si>
  <si>
    <t xml:space="preserve">                                                                                                                                         Załącznik nr 2</t>
  </si>
  <si>
    <t xml:space="preserve">                                                                                                                                        z dnia 30 grudnia 2002 roku</t>
  </si>
  <si>
    <t>Dofinansowanie zielonych szkół WFOŚiGW</t>
  </si>
  <si>
    <t>Dotacja na fundusz socjalny</t>
  </si>
  <si>
    <t>SP2 - instalacja ppoż. i wymiana pokrycia dacho-</t>
  </si>
  <si>
    <t>wego</t>
  </si>
  <si>
    <t>2.8.7</t>
  </si>
  <si>
    <t>SP2 - boiska</t>
  </si>
  <si>
    <t>2.8.8</t>
  </si>
  <si>
    <t xml:space="preserve">SP3 - Modernizacja budynku </t>
  </si>
  <si>
    <t>2.8.9</t>
  </si>
  <si>
    <t>SP3 - boiska</t>
  </si>
  <si>
    <t>2.8.10</t>
  </si>
  <si>
    <t>SP4 - instalacja ppoż.</t>
  </si>
  <si>
    <t>2.8.11</t>
  </si>
  <si>
    <t xml:space="preserve">SP5 - instalacja ppoż. i ocieplenie </t>
  </si>
  <si>
    <t>2.8.12</t>
  </si>
  <si>
    <t xml:space="preserve">SP7 - Modernizacja budynku </t>
  </si>
  <si>
    <t>2.8.13</t>
  </si>
  <si>
    <t>SP7 - boiska</t>
  </si>
  <si>
    <t>2.9</t>
  </si>
  <si>
    <t>Przedszkola</t>
  </si>
  <si>
    <t>2.9.1</t>
  </si>
  <si>
    <t>Zakup wyposażenia kuchni</t>
  </si>
  <si>
    <t>2.9.2</t>
  </si>
  <si>
    <t xml:space="preserve">P1 - zmiana sposobu ogrzewania </t>
  </si>
  <si>
    <t>2.9.3</t>
  </si>
  <si>
    <t xml:space="preserve">P5 - zmiana sposobu ogrzewania </t>
  </si>
  <si>
    <t>GFOŚ 30000</t>
  </si>
  <si>
    <t>2.9.4</t>
  </si>
  <si>
    <t xml:space="preserve">P1 - Modernizacja budynku </t>
  </si>
  <si>
    <t>2.9.5</t>
  </si>
  <si>
    <t>P1 - plac zabaw</t>
  </si>
  <si>
    <t>2.9.6</t>
  </si>
  <si>
    <t>P4 - Wymiana stolarki okiennej i instalacji ppoż.</t>
  </si>
  <si>
    <t>2.9.7</t>
  </si>
  <si>
    <t>P4 - plac zabaw</t>
  </si>
  <si>
    <t>2.9.8</t>
  </si>
  <si>
    <t>P5 - instalacja ppoż.</t>
  </si>
  <si>
    <t>2.9.9</t>
  </si>
  <si>
    <t>P7 - zmiana sposobu ogrzewania i modernizacja</t>
  </si>
  <si>
    <t>budynku</t>
  </si>
  <si>
    <t>2.9.10</t>
  </si>
  <si>
    <t>P7 - plac zabaw</t>
  </si>
  <si>
    <t>2.9.11</t>
  </si>
  <si>
    <t xml:space="preserve">P9 - Modernizacja budynku </t>
  </si>
  <si>
    <t>2.9.12</t>
  </si>
  <si>
    <t xml:space="preserve">P10 - Modernizacja budynku </t>
  </si>
  <si>
    <t>2.9.13</t>
  </si>
  <si>
    <t>P10 - Plac zabaw</t>
  </si>
  <si>
    <t>2.9.14</t>
  </si>
  <si>
    <t xml:space="preserve">P11 - Modernizacja budynku </t>
  </si>
  <si>
    <t>2.9.15</t>
  </si>
  <si>
    <t>P11 - Plac zabaw</t>
  </si>
  <si>
    <t>2.9.16</t>
  </si>
  <si>
    <t xml:space="preserve">P12 - Modernizacja budynku </t>
  </si>
  <si>
    <t>2.10</t>
  </si>
  <si>
    <t>Bezpieczeństwo mieszkańców</t>
  </si>
  <si>
    <t>2.10.1</t>
  </si>
  <si>
    <t>Komputeryzacja - Straż Miejska</t>
  </si>
  <si>
    <t>BSM</t>
  </si>
  <si>
    <t>2.10.2</t>
  </si>
  <si>
    <t>Monitoring ruchu pieszego i kołowego</t>
  </si>
  <si>
    <t>2.10.3</t>
  </si>
  <si>
    <t>Doposażenie Komisariatu Policji w Czeladzi</t>
  </si>
  <si>
    <t>w urządzenia łącznościowe</t>
  </si>
  <si>
    <t>POLITYKA  EKOLOGICZNA</t>
  </si>
  <si>
    <t>3.1</t>
  </si>
  <si>
    <t>Budowa sieci kanalizacyjnych</t>
  </si>
  <si>
    <t>3.1.1</t>
  </si>
  <si>
    <t>Kanalizacja WSE - II etap oraz kanalizacja rozdziel-</t>
  </si>
  <si>
    <t>cza ul. Wiejskiej</t>
  </si>
  <si>
    <t>GFOŚ+44000</t>
  </si>
  <si>
    <t>3.1.2</t>
  </si>
  <si>
    <t>Kanalizacja dz. Piaski: ul. Daleka, Brzozowa, Lipo-</t>
  </si>
  <si>
    <t>wa, Jasna, 27-go Stycznia</t>
  </si>
  <si>
    <t>GFOŚ+31000</t>
  </si>
  <si>
    <t>3.1.3</t>
  </si>
  <si>
    <t>Program porządkowania gospodarki ściekowej</t>
  </si>
  <si>
    <t>części prawobrzeżnej etap I, zad.1. Budowa kole-</t>
  </si>
  <si>
    <t>która KS VI</t>
  </si>
  <si>
    <t>3.1.4</t>
  </si>
  <si>
    <t>części prawobrzeżnej etap I, zad.2. Kanalizacja</t>
  </si>
  <si>
    <t>GFOŚ 50000</t>
  </si>
  <si>
    <t>ul. Staszica</t>
  </si>
  <si>
    <t>3.1.5</t>
  </si>
  <si>
    <t>Kanalizacja ul. Staropogońskiej wraz z moderniza-</t>
  </si>
  <si>
    <t>cją wodociągu i budową nawierzchni drogi</t>
  </si>
  <si>
    <t>3.1.6</t>
  </si>
  <si>
    <t>Kanalizacja ulic Katowicka, Reymonta, Strzelecka,</t>
  </si>
  <si>
    <t xml:space="preserve">Moniuszki, Łączna, Ślepa, Lotnicza, Szopena, Nowa </t>
  </si>
  <si>
    <t>3.1.7</t>
  </si>
  <si>
    <t>Kanalizacja i modernizacja wodociągów</t>
  </si>
  <si>
    <t>w Rynku i ulicach przyległych</t>
  </si>
  <si>
    <t>3.1.8</t>
  </si>
  <si>
    <t>Kanalizacja ul. Kilińskiego - KS X - etap II wraz z</t>
  </si>
  <si>
    <t>modernizacją wodociągu</t>
  </si>
  <si>
    <t>3.1.9</t>
  </si>
  <si>
    <t>Kanalizacja dz. Piaski - część zachodnia - ul. Koś-</t>
  </si>
  <si>
    <t>ciuszki, 3-go Kwietnia, Sikorskiego, Mickiewicza</t>
  </si>
  <si>
    <t>3.1.10</t>
  </si>
  <si>
    <t>Kanalizacja Al. Róż - Astrów</t>
  </si>
  <si>
    <t>3.1.11</t>
  </si>
  <si>
    <t>Kanalizacja ul. Słowackiego i Klonowej</t>
  </si>
  <si>
    <t>3.1.12</t>
  </si>
  <si>
    <t>Kanalizacja ul. 21-go Listopada wraz z moderniza-</t>
  </si>
  <si>
    <t>cją wodociągu</t>
  </si>
  <si>
    <t>3.1.13</t>
  </si>
  <si>
    <t>Kanalizacja ul. Rzemieślniczej, Matejki i Prusa</t>
  </si>
  <si>
    <t>3.1.14</t>
  </si>
  <si>
    <t>Kanalizacja ul. Żytniej</t>
  </si>
  <si>
    <t>3.1.15</t>
  </si>
  <si>
    <t xml:space="preserve">Kanalizacja ul. Nowopogońskiej KS V i KD IV etap </t>
  </si>
  <si>
    <t>III zadanie 2</t>
  </si>
  <si>
    <t>3.1.16</t>
  </si>
  <si>
    <t>Kanalizacja ul. Przełajskiej od Sadowej do torów</t>
  </si>
  <si>
    <t>3.1.17</t>
  </si>
  <si>
    <t>Kanalizacja ul. Poniatowskiego - stara zabudowa</t>
  </si>
  <si>
    <t>3.1.18</t>
  </si>
  <si>
    <t>Kanalizacja WSE - III etap</t>
  </si>
  <si>
    <t>3.1.19</t>
  </si>
  <si>
    <t>Kanalizacja ul. Związku Orła Białego</t>
  </si>
  <si>
    <t>3.1.20</t>
  </si>
  <si>
    <t>Kanalizacja ul. Katowickiej (dwa odcinki)</t>
  </si>
  <si>
    <t>3.1.21</t>
  </si>
  <si>
    <t>Renowacja kanałów sanitarnych pod ul. Katowicką</t>
  </si>
  <si>
    <t>od Nowopogońskiej do Reymonta</t>
  </si>
  <si>
    <t>3.1.22</t>
  </si>
  <si>
    <t>Kanalizacja dz. Piaski - część wschodnia: ul. Za-</t>
  </si>
  <si>
    <t>miejska, Promyka, Kopernika, Skorupki</t>
  </si>
  <si>
    <t>3.1.23</t>
  </si>
  <si>
    <t>Kanalizacja ul. Dojazd</t>
  </si>
  <si>
    <t>3.1.24</t>
  </si>
  <si>
    <t>Przebudowa kanalizacji w rejonie budynku UM</t>
  </si>
  <si>
    <t>3.1.25</t>
  </si>
  <si>
    <t>Doposażenie przepompowni na kolektorze KSL</t>
  </si>
  <si>
    <t>3.1.26</t>
  </si>
  <si>
    <t>Kanalizacja w ul. Poniatowskiego - Kościuszki</t>
  </si>
  <si>
    <t>etap I</t>
  </si>
  <si>
    <t>ZIK 41000</t>
  </si>
  <si>
    <t>3.2</t>
  </si>
  <si>
    <t>Zaopatrzenie w wodę</t>
  </si>
  <si>
    <t>3.2.1</t>
  </si>
  <si>
    <t>Modernizacja wodociągu w Oś. Dziekana - III etap</t>
  </si>
  <si>
    <t>budynki nr 11 a,b, 10 d,e,f,g, 8 cały, 9 f,g</t>
  </si>
  <si>
    <t>3.2.2</t>
  </si>
  <si>
    <t>Modernizacja wodociągu w ul. Spokojnej</t>
  </si>
  <si>
    <t>3.2.3</t>
  </si>
  <si>
    <t>Modernizacja wodociągu w ul. Kamiennej</t>
  </si>
  <si>
    <t>3.2.4</t>
  </si>
  <si>
    <t>Modernizacja wodociągu w ul. Składkowskiego</t>
  </si>
  <si>
    <t>budynki nr 1,2,3,4,5,6,8,10,14</t>
  </si>
  <si>
    <t>3.2.5</t>
  </si>
  <si>
    <t>Modernizacja wodociągu w ul. 35-cio Lecia</t>
  </si>
  <si>
    <t>ZIK 5280</t>
  </si>
  <si>
    <t>3.2.6</t>
  </si>
  <si>
    <t>Modernizacja wodociągu w ul. Poniatowskiego</t>
  </si>
  <si>
    <t>ZIK 186649</t>
  </si>
  <si>
    <t>3.2.7</t>
  </si>
  <si>
    <t>Modernizacja wodociągu w ul. Bema - Kościuszki</t>
  </si>
  <si>
    <t>ZIK 38538</t>
  </si>
  <si>
    <t>3.2.8</t>
  </si>
  <si>
    <t>Modernizacja wodociągu w ul. Czeczotta</t>
  </si>
  <si>
    <t>3.2.9</t>
  </si>
  <si>
    <t>Modernizacja wodociągu w Oś. Dziekana - II etap</t>
  </si>
  <si>
    <t>ZIK 29591</t>
  </si>
  <si>
    <t>3.2.10</t>
  </si>
  <si>
    <t>Modernizacja wodociągu w ul. Lipowej</t>
  </si>
  <si>
    <t>ZIK 8993</t>
  </si>
  <si>
    <t>3.2.11</t>
  </si>
  <si>
    <t>Rozbudowa zaplecza bazy ul. Będzińska</t>
  </si>
  <si>
    <t>GFOŚ 65000</t>
  </si>
  <si>
    <t>ZIK 38261</t>
  </si>
  <si>
    <t>3.2.12</t>
  </si>
  <si>
    <t>Wykonanie monitoringu studni głębinowych St. I, II</t>
  </si>
  <si>
    <t>ZIK 1789</t>
  </si>
  <si>
    <t>3.2.13</t>
  </si>
  <si>
    <t>Modernizacja hydroforni ul. Dehnelów i Legionów</t>
  </si>
  <si>
    <t>ZIK 8546</t>
  </si>
  <si>
    <t>3.2.14</t>
  </si>
  <si>
    <t>Modernizacja układów pomiarowo-rozliczeniowych</t>
  </si>
  <si>
    <t>ZIK 6046</t>
  </si>
  <si>
    <t>na St. Szpitalna, Grodziecka, Hydroforni Dziekana</t>
  </si>
  <si>
    <t>3.2.15</t>
  </si>
  <si>
    <t>Dosprzętowienie ZIK</t>
  </si>
  <si>
    <t>ZIK 243511</t>
  </si>
  <si>
    <t>ZIK 137953</t>
  </si>
  <si>
    <t>3.2.16</t>
  </si>
  <si>
    <t>Modernizacja wodociągu w ul. Kosmonautów</t>
  </si>
  <si>
    <t>ZIK 274337</t>
  </si>
  <si>
    <t>3.2.17</t>
  </si>
  <si>
    <t>Modernizacja wodociągu w Al. Róż</t>
  </si>
  <si>
    <t>3.2.18</t>
  </si>
  <si>
    <t>Modernizacja wodociągu w ul. Szybikowej od Ka-</t>
  </si>
  <si>
    <t>ZIK 25000</t>
  </si>
  <si>
    <t>ZIK 195000</t>
  </si>
  <si>
    <t>towickiej do Saturnowskiej</t>
  </si>
  <si>
    <t>3.2.19</t>
  </si>
  <si>
    <t>Modernizacja wodociągu w ul. Waryńskiego</t>
  </si>
  <si>
    <t>3.2.20</t>
  </si>
  <si>
    <t>Modernizacja wodociągu w Oś. Dziekana - etap IV</t>
  </si>
  <si>
    <t>3.2.21</t>
  </si>
  <si>
    <t>Modernizacja wodociągu w ul. Borowej zadanie IV</t>
  </si>
  <si>
    <t>ZIK 26096</t>
  </si>
  <si>
    <t>od Poniatowskiego do Szybikowej</t>
  </si>
  <si>
    <t>3.2.22</t>
  </si>
  <si>
    <t>Modernizacja wodociągu w ul. Bytomskiej od</t>
  </si>
  <si>
    <t>ul. Szpitalnej do ul. Niwa</t>
  </si>
  <si>
    <t>3.2.23</t>
  </si>
  <si>
    <t>Modernizacja wodociągu w ul. Grodzieckiej od</t>
  </si>
  <si>
    <t>ul. Asfaltowej do granic miasta</t>
  </si>
  <si>
    <t>3.2.24</t>
  </si>
  <si>
    <t>Modernizacja wodociągu w ul. Francuskiej</t>
  </si>
  <si>
    <t>3.2.25</t>
  </si>
  <si>
    <t>Modernizacja wodociągu w ul. Cmentarnej</t>
  </si>
  <si>
    <t>3.2.26</t>
  </si>
  <si>
    <t>Modernizacja wodociągu w ul. Szarych Szeregów</t>
  </si>
  <si>
    <t>3.2.27</t>
  </si>
  <si>
    <t xml:space="preserve">w tym: </t>
  </si>
  <si>
    <t xml:space="preserve">      wydatki na finansowanie inwestycji z dotacji -</t>
  </si>
  <si>
    <t xml:space="preserve">     wydatki na inwestycjeze środków własnych:</t>
  </si>
  <si>
    <t>Wpłaty do budżetu nadwyżki środków obrotowych</t>
  </si>
  <si>
    <t>Modernizacja wodociągu w ul. Kilińskiego</t>
  </si>
  <si>
    <t>od budynku 19 do świateł 1-go Maja</t>
  </si>
  <si>
    <t>3.2.28</t>
  </si>
  <si>
    <t>Modernizacja wodociągu w ul. 3-ci Szyb od Nowo-</t>
  </si>
  <si>
    <t>pogońskiej do "Prod-Win"</t>
  </si>
  <si>
    <t>3.2.29</t>
  </si>
  <si>
    <t>Modernizacja wodociągu w ul. Dehnelów od</t>
  </si>
  <si>
    <t>ul. Legionów do ul. Powstańców Śląskich</t>
  </si>
  <si>
    <t>3.2.30</t>
  </si>
  <si>
    <t>Modernizacja wodociągu w ul. Skłodowskiej</t>
  </si>
  <si>
    <t>3.2.31</t>
  </si>
  <si>
    <t>Modernizacja wodociągu w ul. Narutowicza</t>
  </si>
  <si>
    <t>ZIK 260000</t>
  </si>
  <si>
    <t>3.2.32</t>
  </si>
  <si>
    <t>Modernizacja wodociągu w ul. Kościuszki -</t>
  </si>
  <si>
    <t>Poniatowskiego</t>
  </si>
  <si>
    <t>3.2.33</t>
  </si>
  <si>
    <t>Modernizacja wodociągu w ul. Powstańców Śląsk.</t>
  </si>
  <si>
    <t>3.2.34</t>
  </si>
  <si>
    <t>Modernizacja wodociągu w ul. Pustej</t>
  </si>
  <si>
    <t>3.2.35</t>
  </si>
  <si>
    <t>Studnia głębinowa SP-24</t>
  </si>
  <si>
    <t>3.2.36</t>
  </si>
  <si>
    <t>Modernizacja wodociągu w ul. Stalowej</t>
  </si>
  <si>
    <t>3.2.37</t>
  </si>
  <si>
    <t>Modernizacja wodociągu w ul. Okrzei - etap II</t>
  </si>
  <si>
    <t>ZIK 32000</t>
  </si>
  <si>
    <t>3.2.38</t>
  </si>
  <si>
    <t>Modernizacja wodociągu w ul. Ogrodowej</t>
  </si>
  <si>
    <t>ZIK 310685</t>
  </si>
  <si>
    <t>3.2.39</t>
  </si>
  <si>
    <t>Modernizacja wodociągu zasilającego hydrofornię</t>
  </si>
  <si>
    <t>Oś. Piłsudskiego od ul. Legionów do hydroforni</t>
  </si>
  <si>
    <t>3.2.40</t>
  </si>
  <si>
    <t>Modernizacja przyłączy wody "białe domy" ul. No-</t>
  </si>
  <si>
    <t>wopogońska + przyłącza ul. Betonowa</t>
  </si>
  <si>
    <t>3.2.41</t>
  </si>
  <si>
    <t>Zakup sprzętu zabezpieczającego warunki specjal-</t>
  </si>
  <si>
    <t>ne</t>
  </si>
  <si>
    <t>3.2.42</t>
  </si>
  <si>
    <t>Modernizacja wodociągu w ul. Borowej - zad. VI od</t>
  </si>
  <si>
    <t>ZIK 33142</t>
  </si>
  <si>
    <t>Wojciechowskiego do Poniatowskiego</t>
  </si>
  <si>
    <t>3.2.43</t>
  </si>
  <si>
    <t>Modernizacja wodociągu w ul. Boguckiego</t>
  </si>
  <si>
    <t>ZIK 90000</t>
  </si>
  <si>
    <t>3.2.44</t>
  </si>
  <si>
    <t xml:space="preserve">Modernizacja wodociągu w ul. Piaskowej od </t>
  </si>
  <si>
    <t>ZIK 15000</t>
  </si>
  <si>
    <t>Robotniczej do Wiejskiej (przyłącza)</t>
  </si>
  <si>
    <t>3.2.45</t>
  </si>
  <si>
    <t>Przekroczenie wodociągiem rzeki Brynicy - ul. Deh-</t>
  </si>
  <si>
    <t>nelów</t>
  </si>
  <si>
    <t>3.2.46</t>
  </si>
  <si>
    <t>Modernizacja wodociągu w ul. Trznadla</t>
  </si>
  <si>
    <t>3.2.47</t>
  </si>
  <si>
    <t>przy ul. Szpitalnej od ul. Szpitalnej do Grodzieckiej</t>
  </si>
  <si>
    <t>3.2.48</t>
  </si>
  <si>
    <t>Modernizacja wodociągu w ul. 11-go Listopada</t>
  </si>
  <si>
    <t>3.2.49</t>
  </si>
  <si>
    <t>Modernizacja wodociągu w ul. Pieńkowskiego</t>
  </si>
  <si>
    <t>3.2.50</t>
  </si>
  <si>
    <t>Modernizacja wodociągu w ul. Kaczej</t>
  </si>
  <si>
    <t>3.2.51</t>
  </si>
  <si>
    <t>Modernizacja wodociągu w ul. Przełajskiej od</t>
  </si>
  <si>
    <t>Sadowej do punktu wymiany ~ 200m za torami</t>
  </si>
  <si>
    <t>3.2.52</t>
  </si>
  <si>
    <t>Modernizacja wodociągu w ul. Sienkiewicza</t>
  </si>
  <si>
    <t>3.2.53</t>
  </si>
  <si>
    <t>Modernizacja wodociągu w ul. Zwycięstwa</t>
  </si>
  <si>
    <t>3.2.54</t>
  </si>
  <si>
    <t>Załącznik nr 12</t>
  </si>
  <si>
    <t>Pozostałe usługi</t>
  </si>
  <si>
    <r>
      <t xml:space="preserve">dotacja inwestycyjna </t>
    </r>
    <r>
      <rPr>
        <sz val="10"/>
        <rFont val="Arial CE"/>
        <family val="2"/>
      </rPr>
      <t xml:space="preserve"> na modernizację sieci</t>
    </r>
  </si>
  <si>
    <t>modernizacja wodociągu ul.Bytomskiej od ul. Szpitalnej do ul.Niwa</t>
  </si>
  <si>
    <t xml:space="preserve">w tym : z dotacji na finansowanie inwestycji                                                </t>
  </si>
  <si>
    <t xml:space="preserve">Pożyczka z  WFOŚ i GW </t>
  </si>
  <si>
    <t>Spłata udzielonej pożyczki</t>
  </si>
  <si>
    <r>
      <t xml:space="preserve">RÓZNICA - </t>
    </r>
    <r>
      <rPr>
        <b/>
        <sz val="8"/>
        <rFont val="Arial CE"/>
        <family val="2"/>
      </rPr>
      <t>DOCHODY I PRZYCHODY - WYDATKI I ROZCHODY</t>
    </r>
  </si>
  <si>
    <t>Spłata rat pożyczek z WFOŚ i GW</t>
  </si>
  <si>
    <t>RAZEM WYDATKI WŁASNE  I ROZCHODY</t>
  </si>
  <si>
    <t>WYTWARZANIE I ZAOPATRYWANIE  W ENERGIĘ ELEKTRYCZNĄ, GAZ I WODĘ</t>
  </si>
  <si>
    <t xml:space="preserve">IZBY ROLNICZE </t>
  </si>
  <si>
    <r>
      <t xml:space="preserve"> </t>
    </r>
    <r>
      <rPr>
        <b/>
        <sz val="8"/>
        <rFont val="Arial CE"/>
        <family val="2"/>
      </rPr>
      <t>WYDATKI BIEŻĄCE</t>
    </r>
    <r>
      <rPr>
        <sz val="10"/>
        <rFont val="Arial CE"/>
        <family val="2"/>
      </rPr>
      <t xml:space="preserve">- wpłaty do KZK GOP </t>
    </r>
  </si>
  <si>
    <r>
      <t>WYDATKI MAJĄTKOWE</t>
    </r>
    <r>
      <rPr>
        <b/>
        <sz val="10"/>
        <rFont val="Arial CE"/>
        <family val="2"/>
      </rPr>
      <t xml:space="preserve"> </t>
    </r>
    <r>
      <rPr>
        <sz val="10"/>
        <rFont val="Arial CE"/>
        <family val="2"/>
      </rPr>
      <t xml:space="preserve"> </t>
    </r>
  </si>
  <si>
    <r>
      <t>pozostałe wydatki bieżące</t>
    </r>
    <r>
      <rPr>
        <sz val="10"/>
        <rFont val="Arial CE"/>
        <family val="2"/>
      </rPr>
      <t xml:space="preserve"> </t>
    </r>
  </si>
  <si>
    <r>
      <t>WYDATKI BIEŻĄCE -</t>
    </r>
    <r>
      <rPr>
        <sz val="8"/>
        <rFont val="Arial CE"/>
        <family val="2"/>
      </rPr>
      <t xml:space="preserve"> </t>
    </r>
    <r>
      <rPr>
        <b/>
        <sz val="8"/>
        <rFont val="Arial CE"/>
        <family val="2"/>
      </rPr>
      <t>spłaty z tytułu poręczeń</t>
    </r>
  </si>
  <si>
    <t>odpisy na zakładowy fundusz świadczeń socjalnych</t>
  </si>
  <si>
    <t>odpisy na zakładadowy fundusz świadczeń socjalnych</t>
  </si>
  <si>
    <t xml:space="preserve">instalacje elektroenergetyczne </t>
  </si>
  <si>
    <t>modernizacja kuchni i adaptacja pomieszczeń SP 5</t>
  </si>
  <si>
    <t>1.</t>
  </si>
  <si>
    <t>Dotacja przedmiotowa dla Poradni Chorób Zakaźnych  na działalność profilaktyczną w zakresie zapobiegania i zwalczania AIDS - porozumienie z powiatem</t>
  </si>
  <si>
    <r>
      <t>Dotacja przedmiotowa</t>
    </r>
    <r>
      <rPr>
        <sz val="10"/>
        <rFont val="Arial CE"/>
        <family val="2"/>
      </rPr>
      <t xml:space="preserve"> dla Poradni Chorób Zakaźnych na działalność profilaktyczną - porozumienie z powiatem</t>
    </r>
  </si>
  <si>
    <t>WYDATKI BIEŻĄCE, w tym :</t>
  </si>
  <si>
    <t>2.</t>
  </si>
  <si>
    <t>3.</t>
  </si>
  <si>
    <t>4.</t>
  </si>
  <si>
    <r>
      <t xml:space="preserve">dotacje przedmiotowe </t>
    </r>
    <r>
      <rPr>
        <sz val="10"/>
        <rFont val="Arial CE"/>
        <family val="2"/>
      </rPr>
      <t xml:space="preserve">- dla </t>
    </r>
  </si>
  <si>
    <t>5.</t>
  </si>
  <si>
    <t>6.</t>
  </si>
  <si>
    <r>
      <t xml:space="preserve">SP ZZOZ w Czeladzi </t>
    </r>
    <r>
      <rPr>
        <sz val="10"/>
        <rFont val="Arial CE"/>
        <family val="2"/>
      </rPr>
      <t xml:space="preserve">na prowadzenie Zespołu Konsultacyjnego- porozumienie z powiatem  </t>
    </r>
  </si>
  <si>
    <r>
      <t xml:space="preserve">K.S."Górnik Piaski" </t>
    </r>
    <r>
      <rPr>
        <sz val="10"/>
        <rFont val="Arial CE"/>
        <family val="2"/>
      </rPr>
      <t xml:space="preserve">na zajęcia pozalekcyjne,organizację imprez promujących zdrowy styl Zycia </t>
    </r>
  </si>
  <si>
    <r>
      <t>Miejskiego Szkolnego Związku Sportowego</t>
    </r>
    <r>
      <rPr>
        <sz val="10"/>
        <rFont val="Arial CE"/>
        <family val="2"/>
      </rPr>
      <t xml:space="preserve"> na zajęcia pozalekcyjne, organizację imprez promujących alternatywne sposoby spędzania wolnego czasu</t>
    </r>
  </si>
  <si>
    <r>
      <t xml:space="preserve">Zgromadzenia Sióstr Karmelitanek </t>
    </r>
    <r>
      <rPr>
        <sz val="10"/>
        <rFont val="Arial CE"/>
        <family val="2"/>
      </rPr>
      <t>na dożywianie dzieci w świetlicy Srodowiskowej i dofinansowanie wyjazdów wakacyjnych</t>
    </r>
  </si>
  <si>
    <r>
      <t xml:space="preserve">Stowarzyszenia Pomocy Rodzinie "Jestem z Tobą" </t>
    </r>
    <r>
      <rPr>
        <sz val="10"/>
        <rFont val="Arial CE"/>
        <family val="2"/>
      </rPr>
      <t xml:space="preserve">na prowadzenie telefonu zaufania </t>
    </r>
  </si>
  <si>
    <r>
      <t>Czeladzkiego Stowarzyszenia Pomocy Osobom z Upośledzeniem Psychoruchowym</t>
    </r>
    <r>
      <rPr>
        <sz val="10"/>
        <rFont val="Arial CE"/>
        <family val="2"/>
      </rPr>
      <t xml:space="preserve"> na prowadzenie ośrodka wsparcia rodzinie </t>
    </r>
  </si>
  <si>
    <t>PLACÓWKI OPIEKUŃCZO  WYCHOWAWCZE</t>
  </si>
  <si>
    <t xml:space="preserve">WYDATKI BIEŻĄCE wynagrodzenia inkasenta opłaty targowej </t>
  </si>
  <si>
    <r>
      <t>WYDATKI BIEŻĄCE utrzymanie gotowości bojowej</t>
    </r>
    <r>
      <rPr>
        <sz val="10"/>
        <rFont val="Arial CE"/>
        <family val="2"/>
      </rPr>
      <t xml:space="preserve"> </t>
    </r>
  </si>
  <si>
    <r>
      <t>wynagrodzenia i pochodne</t>
    </r>
    <r>
      <rPr>
        <sz val="10"/>
        <rFont val="Arial CE"/>
        <family val="2"/>
      </rPr>
      <t xml:space="preserve"> </t>
    </r>
  </si>
  <si>
    <t>wynagrodzenia i pochodne</t>
  </si>
  <si>
    <r>
      <t xml:space="preserve">dotacja przedmiotowa </t>
    </r>
    <r>
      <rPr>
        <sz val="9"/>
        <rFont val="Arial CE"/>
        <family val="2"/>
      </rPr>
      <t>na przeglądy i naprawy instalacji technicznej</t>
    </r>
  </si>
  <si>
    <r>
      <t xml:space="preserve">dotacja inwestycyjna </t>
    </r>
    <r>
      <rPr>
        <b/>
        <sz val="9"/>
        <rFont val="Arial CE"/>
        <family val="2"/>
      </rPr>
      <t xml:space="preserve">na </t>
    </r>
    <r>
      <rPr>
        <sz val="9"/>
        <rFont val="Arial CE"/>
        <family val="2"/>
      </rPr>
      <t xml:space="preserve">modernizację budynku  </t>
    </r>
    <r>
      <rPr>
        <sz val="10"/>
        <rFont val="Arial CE"/>
        <family val="0"/>
      </rPr>
      <t xml:space="preserve">  </t>
    </r>
  </si>
  <si>
    <r>
      <t xml:space="preserve">dotacja inwestycyjna </t>
    </r>
    <r>
      <rPr>
        <u val="single"/>
        <sz val="10"/>
        <rFont val="Arial CE"/>
        <family val="2"/>
      </rPr>
      <t>na</t>
    </r>
    <r>
      <rPr>
        <sz val="10"/>
        <rFont val="Arial CE"/>
        <family val="2"/>
      </rPr>
      <t xml:space="preserve"> modernizację budynku</t>
    </r>
  </si>
  <si>
    <t>modernizacji budynku przy ul.11-go Listopada 8</t>
  </si>
  <si>
    <t>Modernizacja wodociągu w ul. Mickiewicza</t>
  </si>
  <si>
    <t>3.2.55</t>
  </si>
  <si>
    <t>Modernizacja wodociągu w ul. Brzechwy od ul. Po-</t>
  </si>
  <si>
    <t>niatowskiego wraz z Płocką</t>
  </si>
  <si>
    <t>3.2.56</t>
  </si>
  <si>
    <t>Modernizacja wodociągu w ul. Reymonta od Bę-</t>
  </si>
  <si>
    <t>dzińskiej do Nowopogońskiej</t>
  </si>
  <si>
    <t>3.2.57</t>
  </si>
  <si>
    <t>Modernizacja wodociągu w ul. Bocznej od Szpital-</t>
  </si>
  <si>
    <t>nej, Kombatantów do ul. Przełajskiej</t>
  </si>
  <si>
    <t>3.2.58</t>
  </si>
  <si>
    <t>Modernizacja wodociągu w ul. Sobieskiego</t>
  </si>
  <si>
    <t>ZIK 92000</t>
  </si>
  <si>
    <t>3.2.59</t>
  </si>
  <si>
    <t>Modernizacja wodociągu w ul. Wojkowickiej od</t>
  </si>
  <si>
    <t>ul. Szpitalnej-Kombatantów do cmentarza</t>
  </si>
  <si>
    <t>3.2.60</t>
  </si>
  <si>
    <t>Modernizacja wodociągu w ul. Asfaltowej</t>
  </si>
  <si>
    <t>3.2.61</t>
  </si>
  <si>
    <t>Modernizacja wodociągu w ul. Szkolnej</t>
  </si>
  <si>
    <t>3.2.62</t>
  </si>
  <si>
    <t>Modernizacja wodociągu w ul. Tuwima od 17-go Li-</t>
  </si>
  <si>
    <t>pca do ul. Grodzieckiej</t>
  </si>
  <si>
    <t>3.2.63</t>
  </si>
  <si>
    <t>Modernizacja wodociągu w ul. Reymonta od Nowo-</t>
  </si>
  <si>
    <t>pogońskiej do Katowickiej</t>
  </si>
  <si>
    <t>3.2.64</t>
  </si>
  <si>
    <t>Monitoring i modernizacje obiektów</t>
  </si>
  <si>
    <t>ZIK 26000</t>
  </si>
  <si>
    <t>3.2.65</t>
  </si>
  <si>
    <t xml:space="preserve">Modernizacja wodociągu w ul. Mysłowickiej </t>
  </si>
  <si>
    <t>ZIK 139</t>
  </si>
  <si>
    <t>ZIK 454913</t>
  </si>
  <si>
    <t xml:space="preserve">        ZIK</t>
  </si>
  <si>
    <t>3.2.66</t>
  </si>
  <si>
    <t>Przekroczenie wodociągiem przez ul. Legionów</t>
  </si>
  <si>
    <t>3.2.67</t>
  </si>
  <si>
    <t>Modernizacja wodociągu w ul. Ślepa, Lotnicza,</t>
  </si>
  <si>
    <t>Strzelecka</t>
  </si>
  <si>
    <t>ZIK 221405</t>
  </si>
  <si>
    <t>3.2.68</t>
  </si>
  <si>
    <t>Remonty obiektów i sprzętu</t>
  </si>
  <si>
    <t>ZIK 227612</t>
  </si>
  <si>
    <t>ZIK 71843</t>
  </si>
  <si>
    <t>3.2.69</t>
  </si>
  <si>
    <t>Modernizacja wodociągu rozdzielczego</t>
  </si>
  <si>
    <t>w ul. Piaskowej od ul. Robotniczej do Wiejskiej</t>
  </si>
  <si>
    <t>3.2.70</t>
  </si>
  <si>
    <t>Rozbudowa zaplecza Bazy ZIK ul. Będzińska 64</t>
  </si>
  <si>
    <t>budowa budynku administracyjno-socjalnego</t>
  </si>
  <si>
    <t>3.2.71</t>
  </si>
  <si>
    <t>Modernizacja wodociągu w ul. Katowickiej fi 250</t>
  </si>
  <si>
    <t>od ul. Nowopogońskiej do Reymonta</t>
  </si>
  <si>
    <t>3.2.72</t>
  </si>
  <si>
    <t>Modernizacja wodociągu fi 160 w ul. Chmielnej</t>
  </si>
  <si>
    <t>od Ogrodowej do Wojkowickiej</t>
  </si>
  <si>
    <t>3.2.73</t>
  </si>
  <si>
    <t>Modernizacja wodociągu w ul. Niwa od ul. Bytom-</t>
  </si>
  <si>
    <t>skiej do Boguckiego</t>
  </si>
  <si>
    <t>3.2.74</t>
  </si>
  <si>
    <t>Modernizacja wodociągu w ul. Staropogońskiej</t>
  </si>
  <si>
    <t>ZIK 30000</t>
  </si>
  <si>
    <t>od Wiejskiej do 3-ci Szyb i ul. Boczna</t>
  </si>
  <si>
    <t>3.2.75</t>
  </si>
  <si>
    <t>Modernizacja wodociągu w ul. Szybikowej</t>
  </si>
  <si>
    <t>od Sikorskiego do Saturnowskiej fi 250</t>
  </si>
  <si>
    <t>3.2.76</t>
  </si>
  <si>
    <t>Modernizacja wodociągu w ul. Dalekiej na odcinku</t>
  </si>
  <si>
    <t>ZIK 95000</t>
  </si>
  <si>
    <t>pomiędzy ul. Robotniczą a Piaskową</t>
  </si>
  <si>
    <t>3.2.77</t>
  </si>
  <si>
    <t>Modernizacja wodociągu w ul. 27-go Stycznia</t>
  </si>
  <si>
    <t xml:space="preserve">       ZIK</t>
  </si>
  <si>
    <t>i Skorupki</t>
  </si>
  <si>
    <t>3.2.78</t>
  </si>
  <si>
    <t>Przyłącza wody Oś. Ogrodowa</t>
  </si>
  <si>
    <t xml:space="preserve">            </t>
  </si>
  <si>
    <t>ZIK 62000</t>
  </si>
  <si>
    <t>3.2.79</t>
  </si>
  <si>
    <t xml:space="preserve">Modernizacja wodociągu w ul. Matejki </t>
  </si>
  <si>
    <t>i Rzemieślniczej</t>
  </si>
  <si>
    <t>3.3</t>
  </si>
  <si>
    <t>Likwidacja niskiej emisji</t>
  </si>
  <si>
    <t>3.3.1</t>
  </si>
  <si>
    <t>Gazyfikacja budynków mieszkalnych ZBK - sieć ze-</t>
  </si>
  <si>
    <t>wnętrzna od ul. Legionów do Sportowej</t>
  </si>
  <si>
    <t>3.3.2</t>
  </si>
  <si>
    <t>Wykonanie wewnętrznej instalacji gazowej w</t>
  </si>
  <si>
    <t xml:space="preserve">budynkach mieszkalnych przy ul. Sportowej </t>
  </si>
  <si>
    <t>3.3.3</t>
  </si>
  <si>
    <t>Montaż kotła gazowego c.o. w budynkach przy</t>
  </si>
  <si>
    <t>ul. Grodzieckiej 41-43</t>
  </si>
  <si>
    <t>3.3.4</t>
  </si>
  <si>
    <t xml:space="preserve">Modernizacja budynku przy 11-go Listopada 8 - </t>
  </si>
  <si>
    <t xml:space="preserve">wymiana kotłów i wewnętrznej instalacji c.o., </t>
  </si>
  <si>
    <t>ocieplenie ścian zewnętrznych i wymiana okien</t>
  </si>
  <si>
    <t>Nakłady inwestycyjne sumaryczne</t>
  </si>
  <si>
    <t>POLITYKA GOSPODARCZA</t>
  </si>
  <si>
    <t>Przygotowanie terenu na cele inwestycyjne</t>
  </si>
  <si>
    <t>Promocja gminy (Urząd Miasta)</t>
  </si>
  <si>
    <t>POLITYKA SPOŁECZNA</t>
  </si>
  <si>
    <t>Organizowanie terenów rekreacji i wypocz.</t>
  </si>
  <si>
    <t>Modernizacja istniejących zasobów mieszk.</t>
  </si>
  <si>
    <t>Zwiększenie bazy materialnej - gimnazja</t>
  </si>
  <si>
    <t>Zwiększenie bazy materialnej - szkoły</t>
  </si>
  <si>
    <t>Zwiększenie bazy materialnej - przedszkola</t>
  </si>
  <si>
    <t>POLITYKA EKOLOGICZNA</t>
  </si>
  <si>
    <t>Budowa kanalizacji</t>
  </si>
  <si>
    <t>Razem budżet:</t>
  </si>
  <si>
    <t>WFOŚiGW*:</t>
  </si>
  <si>
    <t>Inne (środki ZIK, ZBK, GFOŚiGW):</t>
  </si>
  <si>
    <t>OGÓŁEM:</t>
  </si>
  <si>
    <r>
      <t xml:space="preserve">dotacja inwestycyjna </t>
    </r>
    <r>
      <rPr>
        <sz val="10"/>
        <rFont val="Arial CE"/>
        <family val="0"/>
      </rPr>
      <t xml:space="preserve"> na modernizację sieci</t>
    </r>
  </si>
  <si>
    <t xml:space="preserve">                                          PLAN  NA 2003 ROK</t>
  </si>
  <si>
    <t>Wyszczególnienie</t>
  </si>
  <si>
    <t>WYDATKI</t>
  </si>
  <si>
    <t>Energia</t>
  </si>
  <si>
    <t>Usługi niematerialne</t>
  </si>
  <si>
    <t>Podróże służbowe krajowe</t>
  </si>
  <si>
    <t>Różne opłaty i składki</t>
  </si>
  <si>
    <t>Składki na Fundusz Pracy</t>
  </si>
  <si>
    <t>składki na Fundusz Pracy</t>
  </si>
  <si>
    <t>Załącznik nr 10</t>
  </si>
  <si>
    <t xml:space="preserve">    </t>
  </si>
  <si>
    <t>/ w zł./</t>
  </si>
  <si>
    <t xml:space="preserve">PRZYCHODY                                                               </t>
  </si>
  <si>
    <t>W tym :</t>
  </si>
  <si>
    <t xml:space="preserve">  wpływy z opłat za zajęcie pasa drogowego       </t>
  </si>
  <si>
    <t>Załącznik nr 9</t>
  </si>
  <si>
    <t>PRZYCHODY</t>
  </si>
  <si>
    <t xml:space="preserve">W tym : </t>
  </si>
  <si>
    <t xml:space="preserve"> wpływy z opłat za gospodarcze korzystanie ze środowiska </t>
  </si>
  <si>
    <t xml:space="preserve">dofinansowanie zmian sposobu ogrzewania przez prywatne osoby </t>
  </si>
  <si>
    <t>dział 600 - Transport i łączność,</t>
  </si>
  <si>
    <t>rozdział  60016 - Drogi publiczne gminne</t>
  </si>
  <si>
    <t>organizacja DNI ZIEMI i SPRZĄTANIE ŚWIATA</t>
  </si>
  <si>
    <t>czyszczenie budek lęgowych</t>
  </si>
  <si>
    <t>ZESTAWIENIE PRZYCHODÓW I WYDATKOW ZAKŁADÓW BUDŻETOWYCH</t>
  </si>
  <si>
    <t>Stan funduszu na początek roku</t>
  </si>
  <si>
    <t>Wpływy z usług</t>
  </si>
  <si>
    <t>w tym</t>
  </si>
  <si>
    <t>Sprzedaż wody sfera nieprodukcyjna</t>
  </si>
  <si>
    <t>Sprzedaż wody sfera produkcyjna</t>
  </si>
  <si>
    <t>Odbiór ścieków srefa nieprodykcyjna</t>
  </si>
  <si>
    <t>Odbiór ścieków srefa produkcyjna</t>
  </si>
  <si>
    <t>Dotacje z budżetu</t>
  </si>
  <si>
    <t>w tym:</t>
  </si>
  <si>
    <t>dotacja ze środków specjalnych</t>
  </si>
  <si>
    <t>Wydatki bieżace</t>
  </si>
  <si>
    <t>Wydatki płacowe z pochodnymi</t>
  </si>
  <si>
    <t>w tym                           wynagrodzenia osobowe</t>
  </si>
  <si>
    <t xml:space="preserve">                       dodatkowe wynagrodzenie roczne </t>
  </si>
  <si>
    <t>składki na ubezpieczenie społeczne</t>
  </si>
  <si>
    <t>Pozostałe wydatki bieżące</t>
  </si>
  <si>
    <t>Wydatki majątkowe</t>
  </si>
  <si>
    <t>Stan funduszu na koniec roku</t>
  </si>
  <si>
    <t xml:space="preserve">opłaty czynszowe        </t>
  </si>
  <si>
    <t xml:space="preserve">  w tym:   z lokali ZBK</t>
  </si>
  <si>
    <t xml:space="preserve">                z lokali użytkowych</t>
  </si>
  <si>
    <t>sprzedaż CO</t>
  </si>
  <si>
    <t>z tego:</t>
  </si>
  <si>
    <t>Wydatki bieżące</t>
  </si>
  <si>
    <t xml:space="preserve"> w tym:</t>
  </si>
  <si>
    <t>z tego :           wynagrodzenia osobowe</t>
  </si>
  <si>
    <t xml:space="preserve">                       składki na ubezpieczenie społeczne</t>
  </si>
  <si>
    <t xml:space="preserve">                       składki na Fundusz Pracy</t>
  </si>
  <si>
    <t>Rozchody</t>
  </si>
  <si>
    <t xml:space="preserve">                    A.  ZAKŁAD INŻYNIERII KOMUNALNEJ   -  dz.400, rozdz.40002</t>
  </si>
  <si>
    <t xml:space="preserve">                B. ZAKŁAD BUDYNKÓW KOMUNALNYCH  -  dz.700, rozdz. 70001</t>
  </si>
  <si>
    <t>Pozostałe przychody, w tym</t>
  </si>
  <si>
    <t xml:space="preserve">do Uchwały Nr IV/20/2002 </t>
  </si>
  <si>
    <t xml:space="preserve">Rady Miejskiej w Czeladzi </t>
  </si>
  <si>
    <t>z dnia 30 grudnia 2002 r.</t>
  </si>
  <si>
    <t xml:space="preserve">                 Załącznik nr 3</t>
  </si>
  <si>
    <t xml:space="preserve">Przychody ze spłat pożyczek i kredytów udzielonych ze środków publicznych </t>
  </si>
  <si>
    <t>Przychody z zaciągniętych pożyczek i kredytów na rynku krajowym</t>
  </si>
  <si>
    <t xml:space="preserve">                                                                                                                                                          ZAŁĄCZNIK NR 5</t>
  </si>
  <si>
    <r>
      <t>Dotacja podmiotowa dla</t>
    </r>
    <r>
      <rPr>
        <b/>
        <sz val="10"/>
        <rFont val="Arial CE"/>
        <family val="2"/>
      </rPr>
      <t xml:space="preserve"> szkoły prywatnej</t>
    </r>
  </si>
  <si>
    <r>
      <t xml:space="preserve">Dotacja podmiotowa dla </t>
    </r>
    <r>
      <rPr>
        <b/>
        <sz val="10"/>
        <rFont val="Arial CE"/>
        <family val="2"/>
      </rPr>
      <t>gimnazjum prywatnego</t>
    </r>
  </si>
  <si>
    <r>
      <t xml:space="preserve">Dotacja przedmiotowa dla </t>
    </r>
    <r>
      <rPr>
        <b/>
        <sz val="10"/>
        <rFont val="Arial CE"/>
        <family val="2"/>
      </rPr>
      <t>KS "Górnik Piaski"</t>
    </r>
    <r>
      <rPr>
        <sz val="10"/>
        <rFont val="Arial CE"/>
        <family val="0"/>
      </rPr>
      <t xml:space="preserve"> na organizację zajęć pozalekcyjnych oraz imprez promujących zdrowy styl życia</t>
    </r>
  </si>
  <si>
    <r>
      <t xml:space="preserve">Dotacja przedmiotowa dla </t>
    </r>
    <r>
      <rPr>
        <b/>
        <sz val="10"/>
        <rFont val="Arial CE"/>
        <family val="2"/>
      </rPr>
      <t xml:space="preserve">Miejskiego Szkolnego Związku Sportowego </t>
    </r>
    <r>
      <rPr>
        <sz val="10"/>
        <rFont val="Arial CE"/>
        <family val="0"/>
      </rPr>
      <t xml:space="preserve">na zajęcia pozalekcyjne  na organizację imprez promujących alternatywne sposoby spędzania wolnego czasu </t>
    </r>
  </si>
  <si>
    <r>
      <t xml:space="preserve">Dotacja przedmiotowa dla </t>
    </r>
    <r>
      <rPr>
        <b/>
        <sz val="10"/>
        <rFont val="Arial CE"/>
        <family val="2"/>
      </rPr>
      <t>Zgromadzenia Sióstr Karmelitanek</t>
    </r>
    <r>
      <rPr>
        <sz val="10"/>
        <rFont val="Arial CE"/>
        <family val="0"/>
      </rPr>
      <t xml:space="preserve"> na dożywianie dzieci w świetlicy środowiskowej i dofinansowanieich  wyjazdów wakacyjnych</t>
    </r>
  </si>
  <si>
    <r>
      <t>Dotacja przedmiotowa do</t>
    </r>
    <r>
      <rPr>
        <b/>
        <sz val="10"/>
        <rFont val="Arial CE"/>
        <family val="2"/>
      </rPr>
      <t xml:space="preserve"> Stowarzyszenia Pomocy Rodzinie "Jestem z Tobą" </t>
    </r>
    <r>
      <rPr>
        <sz val="10"/>
        <rFont val="Arial CE"/>
        <family val="0"/>
      </rPr>
      <t xml:space="preserve">na prowadzenie telefonu zaufania </t>
    </r>
  </si>
  <si>
    <r>
      <t xml:space="preserve">Dotacja przedmiotowa do </t>
    </r>
    <r>
      <rPr>
        <b/>
        <sz val="10"/>
        <rFont val="Arial CE"/>
        <family val="2"/>
      </rPr>
      <t>Stowarzyszenia Pomocy Osobom z Upośledzeniem Psychoruchowym</t>
    </r>
    <r>
      <rPr>
        <sz val="10"/>
        <rFont val="Arial CE"/>
        <family val="0"/>
      </rPr>
      <t xml:space="preserve"> na prowadzenie ośrodka wsparcia rodzinie </t>
    </r>
  </si>
  <si>
    <t xml:space="preserve">                               Załącznik nr 8</t>
  </si>
  <si>
    <t xml:space="preserve">                 NA 2003 ROK</t>
  </si>
  <si>
    <t xml:space="preserve">                    NA 2003 ROK</t>
  </si>
  <si>
    <t>GMINNEGO FUNDUSZU OCHRONY ŚRODOWISKA  I GOSPODARKI WODNEJ</t>
  </si>
  <si>
    <t>wydatki bieżące   w tym:</t>
  </si>
  <si>
    <t>zakupy dotyczące wspomagania działań proekologicznych</t>
  </si>
  <si>
    <t xml:space="preserve">szkolenia z przepisów ochrony środowiska </t>
  </si>
  <si>
    <t>opublikowanie regulaminu utrzymania czystości i porządku w gminie oraz promocja gminy w zakresie ochrony środowiska</t>
  </si>
  <si>
    <t>na dofinansowanie inwestycji proekologicznej -  "Kanalizacja ulicy Staszica w Czeladzi"</t>
  </si>
  <si>
    <r>
      <t xml:space="preserve">dotacja przedmiotowa </t>
    </r>
    <r>
      <rPr>
        <sz val="10"/>
        <rFont val="Arial CE"/>
        <family val="2"/>
      </rPr>
      <t>na bieżące</t>
    </r>
    <r>
      <rPr>
        <b/>
        <sz val="10"/>
        <rFont val="Arial CE"/>
        <family val="2"/>
      </rPr>
      <t xml:space="preserve"> </t>
    </r>
    <r>
      <rPr>
        <sz val="10"/>
        <rFont val="Arial CE"/>
        <family val="2"/>
      </rPr>
      <t xml:space="preserve">utrzymanie dróg, </t>
    </r>
    <r>
      <rPr>
        <b/>
        <sz val="10"/>
        <rFont val="Arial CE"/>
        <family val="2"/>
      </rPr>
      <t xml:space="preserve"> </t>
    </r>
  </si>
  <si>
    <t>usuwanie wód deszcz.remonty kanalizacji deszczowej</t>
  </si>
  <si>
    <t>WYSZCZEGÓLNIENIE</t>
  </si>
  <si>
    <t>wydatki majątkowe:</t>
  </si>
  <si>
    <t>Wydatki ze środków własnych:</t>
  </si>
  <si>
    <t xml:space="preserve"> inwestycje</t>
  </si>
  <si>
    <t>zakupy inwestycyjne</t>
  </si>
  <si>
    <t>KWOTA</t>
  </si>
  <si>
    <t>§</t>
  </si>
  <si>
    <t>Przychody</t>
  </si>
  <si>
    <t>Załącznik nr 11</t>
  </si>
  <si>
    <t xml:space="preserve">STAN FUNDUSZ NA POCZĄTEK ROKU </t>
  </si>
  <si>
    <t>DOCHODY I WYDATKI ZWIĄZANE Z REALIZACJĄ  PRZEZ GMINĘ ZADAŃ NA PODSTAWIE POROZUMIEŃ MIĘDZY JEDNOSTKAMI SAMORZĄDU TERYTORIALNEGO</t>
  </si>
  <si>
    <t>DOCHODY</t>
  </si>
  <si>
    <t>DZIAŁ</t>
  </si>
  <si>
    <t>ROZDZIAŁ</t>
  </si>
  <si>
    <t>Plan</t>
  </si>
  <si>
    <t>DOTACJE CELOWE OTRZYMANE NA  ZADANIA BIEŻĄCE</t>
  </si>
  <si>
    <t>Transport i łączność</t>
  </si>
  <si>
    <t>Drogi publiczne i powiatowe</t>
  </si>
  <si>
    <t>Dotacje celowe otrzymane na zadania bieżące realizowane</t>
  </si>
  <si>
    <t xml:space="preserve">na podst.porozumień między jedn.samorządu terytorialnego </t>
  </si>
  <si>
    <t xml:space="preserve">WYDATKI NA  ZADANIA BIEŻĄCE REALIZOWANE PRZEZ GMINĘ  NA </t>
  </si>
  <si>
    <t>PODSTAWIE POROZUMIEŃ Z JEDNOSTKAMI SAMORZĄDU</t>
  </si>
  <si>
    <t xml:space="preserve"> TERYTORIALNEGO</t>
  </si>
  <si>
    <t>Drogi publiczne powiatowe</t>
  </si>
  <si>
    <t>Załącznik nr 1</t>
  </si>
  <si>
    <t>PLAN  DOCHODÓW WŁASNYCH  BUDŻETU MIASTA  CZELADŹ WEDŁUG DZIAŁÓW I ŻRÓDEŁ DOCHODÓW</t>
  </si>
  <si>
    <t>PLAN</t>
  </si>
  <si>
    <t>W Y S Z C Z E G Ó L N I E N I E</t>
  </si>
  <si>
    <t>w zł</t>
  </si>
  <si>
    <t>2</t>
  </si>
  <si>
    <t>RAZEM  DOCHODY</t>
  </si>
  <si>
    <t>010</t>
  </si>
  <si>
    <t>ROLNICTWO</t>
  </si>
  <si>
    <t>GOSPODARKA MIESZKANIOWA</t>
  </si>
  <si>
    <t>DZIAŁALNOŚĆ USŁUGOWA</t>
  </si>
  <si>
    <t>OPŁATY LOKALNE</t>
  </si>
  <si>
    <t>ADMINISTRACJA PUBLICZNA</t>
  </si>
  <si>
    <t>Opłata za świadectwa miejsca pochodzenia zwierząt</t>
  </si>
  <si>
    <t>BEZPIECZEŃSTWO PUBLICZNE I OCHRONA P/POŻ</t>
  </si>
  <si>
    <t>DOCHODY OD OSÓB PRAWNYCH , OD OSÓB FIZYCZNYCH I OD INNYCH JEDNOSTEK NIE POSIADAJĄCYCH OSOBOWOŚCI PRAWNEJ</t>
  </si>
  <si>
    <t>RÓŻNE ROZLICZENIA</t>
  </si>
  <si>
    <t>OPIEKA SPOŁECZNA</t>
  </si>
  <si>
    <t>EDUKACYJNA OPIEKA WYCHOWAWCZA</t>
  </si>
  <si>
    <t>DOCHODY Z MAJĄTKU GMINY</t>
  </si>
  <si>
    <t>KULTURA FIZYCZNA I SPORT</t>
  </si>
  <si>
    <t>Dochody z opłat za zarząd, użytkowanie i użytkowanie wieczyste nieruchomości</t>
  </si>
  <si>
    <t>Dochody z najmu i dzierżawy składników majątkowych Skarbu Państwa lub jednostek samorządu terytorialnego oraz innych umów o podobnym charakterze</t>
  </si>
  <si>
    <t>Wpływy z tytułu przekształcenia prawa użytkowania wieczystego przysługującego osobom fizycznym w prawo własności</t>
  </si>
  <si>
    <t>Wpłaty z tytułu odpłatnego nabycia prawa własności nieruchomości</t>
  </si>
  <si>
    <t xml:space="preserve">Wpływy z opłat za korzystanie z cmentarza </t>
  </si>
  <si>
    <t>Wpływy z opłaty administracyjnej za czynności urzędowe</t>
  </si>
  <si>
    <t>DOCHODY REALIZOWANE PRZEZ JEDNOSTKĘ - URZĄD</t>
  </si>
  <si>
    <t>DOCHODY Z KAR PIENIĘŻNYCH I GRZYWIEN</t>
  </si>
  <si>
    <t>Grzywny, mandaty i inne kary pieniężne od ludności</t>
  </si>
  <si>
    <t>PODATKI</t>
  </si>
  <si>
    <t>Podatek opłacany w formie karty podatkowej</t>
  </si>
  <si>
    <t>Podatek od posiadania psów</t>
  </si>
  <si>
    <t xml:space="preserve">Podatek od spadków i darowizn </t>
  </si>
  <si>
    <t>OPŁATY</t>
  </si>
  <si>
    <t>Opłata skarbowa</t>
  </si>
  <si>
    <t>Opłata targowa</t>
  </si>
  <si>
    <t>Opłaty za umieszczanie reklam</t>
  </si>
  <si>
    <t xml:space="preserve">UDZIAŁY GMIN W PODATKACH STANOWIĄCYCH DOCHÓD BUDŻETU PAŃSTWA </t>
  </si>
  <si>
    <t>Udział - podatek dochodowy od osób fizycznych</t>
  </si>
  <si>
    <t>Udział -podatek dochodowy od osób prawnych</t>
  </si>
  <si>
    <t>OPŁATY PROLONGACYJNE ORAZ ODSETKI OD NIETERMINOWO REGULOWANYCH NALEŻNOŚCI</t>
  </si>
  <si>
    <t xml:space="preserve">Odsetki i opłata prolonacyjna </t>
  </si>
  <si>
    <t>SUBWENCJE</t>
  </si>
  <si>
    <t>Część oświatowa subwencji ogólnej dla jednostek samorządu terytorialnego</t>
  </si>
  <si>
    <t>Część podstawowa subwencji ogólnej dla gmin</t>
  </si>
  <si>
    <t>Część rekompensująca subwencji ogólnej dla gmin</t>
  </si>
  <si>
    <t>ODSETKI OD ŚRODKÓW FINANSOWYCH GROMADZONYCH NA RACHUNKACH BANKOWYCH</t>
  </si>
  <si>
    <t>Pozostałe odsetki</t>
  </si>
  <si>
    <t>DOCHODY REALIZOWANE PRZEZ JEDNOSTKĘ BUDŻETOWĄ - "SENIOR"</t>
  </si>
  <si>
    <t>Odpłatność pensjonariuszy</t>
  </si>
  <si>
    <t>Wynajem pomieszczeń</t>
  </si>
  <si>
    <t>DOCHODY REALIZOWANE PRZEZ JEDNOSTKĘ BUDŻETOWĄ - MOPS</t>
  </si>
  <si>
    <t>Zasiłki celowe zwrotne</t>
  </si>
  <si>
    <t>Odpłatność za usługi opiekuńcze</t>
  </si>
  <si>
    <t>Dotacje celowe otrzymane z budżetu państwa na realizację własnych zadań bieżących gmin /związków gmin/</t>
  </si>
  <si>
    <t>Dodatki mieszkaniowe</t>
  </si>
  <si>
    <t>DOCHODY REALIZOWANE PRZEZ JEDNOSTKĘ BUDŻETOWĄ - MZO</t>
  </si>
  <si>
    <t>Odpłatność za wyżywienie w świetlicach szkolnych</t>
  </si>
  <si>
    <t xml:space="preserve">Odpłatność za wyżywienie w przedszkolach </t>
  </si>
  <si>
    <t>Opłata stała w przedszkolach</t>
  </si>
  <si>
    <t>Odpłatność rodziców za kolonie</t>
  </si>
  <si>
    <t>Inne dochody - najem</t>
  </si>
  <si>
    <t>Dotacje otrzymane z funduszy celowych na realizację zadań bieżących jednostek sektora finansów publicznych</t>
  </si>
  <si>
    <t>DOCHODY REALIZOWANE PRZEZ JEDNOSTKĘ BUDŻETOWĄ - MOSiR</t>
  </si>
  <si>
    <t>Dochody z najmu</t>
  </si>
  <si>
    <t>Administracja publiczna</t>
  </si>
  <si>
    <t>Urzędy wojewódzkie</t>
  </si>
  <si>
    <t>Spis powszechny i inne</t>
  </si>
  <si>
    <t>Urzędy naczelnych organów władzy państwowej, kontroli i ochrony prawa oraz sądownictwa</t>
  </si>
  <si>
    <t>Urzędy naczelnych organów władzy państwowej, kontroli i ochrony prawa</t>
  </si>
  <si>
    <t>Bezpieczeństwo publiczne i ochrona przeciwpożarowa</t>
  </si>
  <si>
    <t>Obrona cywilna</t>
  </si>
  <si>
    <t>Opieka społeczna</t>
  </si>
  <si>
    <t>Zasiłki i pomoc w naturze oraz składki na ubezpieczenie społeczne i zdrowotne</t>
  </si>
  <si>
    <t>Zasiłki rodzinne, pielęgnacyjne i wychowawcze</t>
  </si>
  <si>
    <t>Ośrodki pomocy społecznej</t>
  </si>
  <si>
    <t>Usługi opiekuńcze i specjalistyczne usługi opiekuńcze</t>
  </si>
  <si>
    <t>Gospodarka komunalna i ochrona środowiska</t>
  </si>
  <si>
    <t>Oświetlenie ulic, placów i dróg</t>
  </si>
  <si>
    <t>Dział</t>
  </si>
  <si>
    <t>Cmentarze</t>
  </si>
  <si>
    <t>Dotacje celowe otrzymane z budżetu państwa na zadania</t>
  </si>
  <si>
    <t>z organami administracji rządowej</t>
  </si>
  <si>
    <t xml:space="preserve">Pozostała działalność </t>
  </si>
  <si>
    <t xml:space="preserve">bieżące realizowane przez gminę na podst. porozumień </t>
  </si>
  <si>
    <t>TRANSPORT I ŁĄCZNOŚĆ</t>
  </si>
  <si>
    <t xml:space="preserve">DZIAŁ </t>
  </si>
  <si>
    <t xml:space="preserve">składki na ubezpieczenia społeczne </t>
  </si>
  <si>
    <t>ZESTAWIENIE UDZIELANYCH PRZEZ GMINĘ DOTACJI</t>
  </si>
  <si>
    <t>1.DOTACJE DLA ZAKŁADÓW BUDŻETOWYCH GMINY</t>
  </si>
  <si>
    <r>
      <t>Dotacja dla zakładu budżetowego</t>
    </r>
    <r>
      <rPr>
        <b/>
        <sz val="10"/>
        <rFont val="Arial CE"/>
        <family val="2"/>
      </rPr>
      <t xml:space="preserve"> ZIK</t>
    </r>
  </si>
  <si>
    <r>
      <t>dotacja przedmiotowa</t>
    </r>
    <r>
      <rPr>
        <b/>
        <sz val="10"/>
        <rFont val="Arial CE"/>
        <family val="2"/>
      </rPr>
      <t xml:space="preserve"> </t>
    </r>
    <r>
      <rPr>
        <sz val="10"/>
        <rFont val="Arial CE"/>
        <family val="2"/>
      </rPr>
      <t>na bieżące utrzymanie dróg, remonty kanalizacji deszczowej</t>
    </r>
  </si>
  <si>
    <r>
      <t>Dotacja dla zakładu budżetowego</t>
    </r>
    <r>
      <rPr>
        <b/>
        <sz val="10"/>
        <rFont val="Arial CE"/>
        <family val="2"/>
      </rPr>
      <t xml:space="preserve"> ZBK</t>
    </r>
  </si>
  <si>
    <r>
      <t>dotacja przedmiotowa</t>
    </r>
    <r>
      <rPr>
        <u val="single"/>
        <sz val="10"/>
        <rFont val="Arial CE"/>
        <family val="2"/>
      </rPr>
      <t xml:space="preserve"> </t>
    </r>
  </si>
  <si>
    <t>RAZEM</t>
  </si>
  <si>
    <t>2.DOTACJE DLA JEDNOSTEK SEKTORA FINANSÓW PUBLICZNYCH</t>
  </si>
  <si>
    <t>Dotacja przedmiotowa na działalność profilaktyczną w zakresie zapobiegania i zwalczania AIDS ( porozumienie ze Starostwem Powiatowym)</t>
  </si>
  <si>
    <t>Dotacja przedmiotowa na działalność profilaktyczną w zakresie zapobiegania i zwalczania narkomanii ( porozumienie ze Starostwem Powiatowym).</t>
  </si>
  <si>
    <t>Dotacja przedmiotowa na działalność profilaktyczną uzależnień i pomoc osobom uzależnionym i ich rodzinom ( porozumienie ze Starostwem Powiatowym)</t>
  </si>
  <si>
    <t>3.DOTACJE DLA JEDNOSTEK SPOZA SEKTORA FINANSÓW PUBLICZNYCH</t>
  </si>
  <si>
    <r>
      <t xml:space="preserve">Dotacja przedmiotowa dla </t>
    </r>
    <r>
      <rPr>
        <b/>
        <sz val="10"/>
        <rFont val="Arial CE"/>
        <family val="2"/>
      </rPr>
      <t>OSP</t>
    </r>
    <r>
      <rPr>
        <sz val="10"/>
        <rFont val="Arial CE"/>
        <family val="0"/>
      </rPr>
      <t xml:space="preserve"> na utrzymanie gotowości bojowej</t>
    </r>
  </si>
  <si>
    <r>
      <t xml:space="preserve">Dotacja dla </t>
    </r>
    <r>
      <rPr>
        <b/>
        <sz val="10"/>
        <rFont val="Arial CE"/>
        <family val="2"/>
      </rPr>
      <t xml:space="preserve">Instytucji Kultury </t>
    </r>
  </si>
  <si>
    <t>RAZEM DOTACJE</t>
  </si>
  <si>
    <t>Rozdział</t>
  </si>
  <si>
    <t xml:space="preserve"> REALIZOWANE  NA PODSTAWIE POROZUMIEŃ MIĘDZY</t>
  </si>
  <si>
    <t xml:space="preserve"> JEDNOSTKAMI SAMORZĄDU TERYTORIALNEGO - § 232</t>
  </si>
  <si>
    <t xml:space="preserve">wydatki bieżące </t>
  </si>
  <si>
    <t>WYDATKI ZWIĄZANE Z REALIZACJĄ ZADAŃ ZLECONYCH</t>
  </si>
  <si>
    <t xml:space="preserve"> Z ZAKRESU ADMINISTRACJI RZĄDOWEJ</t>
  </si>
  <si>
    <t xml:space="preserve">Wynagrodzenia osobowe pracowników </t>
  </si>
  <si>
    <t>Dodatkowe wynagrodzenie roczne</t>
  </si>
  <si>
    <t xml:space="preserve">Składki na ubezpieczenia społeczne </t>
  </si>
  <si>
    <t>Różne wydatki na rzecz osób fizycznych</t>
  </si>
  <si>
    <t>Świadczenia społeczne</t>
  </si>
  <si>
    <t>Nagrody i wydatki osobowe nie zaliczone do wynagrodzeń</t>
  </si>
  <si>
    <t>Zakup energii</t>
  </si>
  <si>
    <t>Zakup usług remontowych</t>
  </si>
  <si>
    <t>Odpisy na zakładowy fundusz świadczeń socjalnych</t>
  </si>
  <si>
    <t>NA PODSTAWIE POROZUMIEŃ Z ORGANAMI ADMINISTRACJI RZĄDOWEJ NA 2001 ROK</t>
  </si>
  <si>
    <t>PODSTAWIE POROZUMIEŃ Z ORGANAMI ADMINISTRACJI RZĄDOWEJ</t>
  </si>
  <si>
    <t>Działalność usługowa</t>
  </si>
  <si>
    <t>Starostwa powiatowe</t>
  </si>
  <si>
    <t>Projekt</t>
  </si>
  <si>
    <t>Urzędy naczelnych organów władzy, kontroli i sądownictwa</t>
  </si>
  <si>
    <t>Składki na ubezpieczenia społeczne</t>
  </si>
  <si>
    <t>Składki na ubezpieczenie zdrowotne</t>
  </si>
  <si>
    <t>Wynagrodzenia osobowe pracowników</t>
  </si>
  <si>
    <t>Zakup materiałów i wyposażenia</t>
  </si>
  <si>
    <t>Zakup usług pozosyałych</t>
  </si>
  <si>
    <t>Gospodarka komunalna</t>
  </si>
  <si>
    <t xml:space="preserve">Oświetlenie ulic -   </t>
  </si>
  <si>
    <t>Usługi materialne</t>
  </si>
  <si>
    <t>Usługi opiekuńcze</t>
  </si>
  <si>
    <t>Zasiłki i pomoc w naturze</t>
  </si>
  <si>
    <t>Terenowe  ośrodki pomocy społecznej</t>
  </si>
  <si>
    <t>Dodatkowe wynagrodzenia roczne</t>
  </si>
  <si>
    <t>Nagrody i wydatki nie zaliczane do wynagrodzeń</t>
  </si>
  <si>
    <t>Materiały i wyposażenie</t>
  </si>
  <si>
    <t xml:space="preserve">       B-In</t>
  </si>
  <si>
    <t xml:space="preserve">      KGK</t>
  </si>
  <si>
    <t xml:space="preserve">   MOSiR</t>
  </si>
  <si>
    <t xml:space="preserve">    MOSiR</t>
  </si>
  <si>
    <t xml:space="preserve">      ZBK</t>
  </si>
  <si>
    <t xml:space="preserve">       ZBK</t>
  </si>
  <si>
    <t xml:space="preserve">      MBP</t>
  </si>
  <si>
    <t>MBP</t>
  </si>
  <si>
    <t xml:space="preserve">      MZO</t>
  </si>
  <si>
    <t xml:space="preserve">       MZO</t>
  </si>
  <si>
    <t xml:space="preserve">      ZIK</t>
  </si>
  <si>
    <t xml:space="preserve">        ZBK</t>
  </si>
  <si>
    <t>Odpisy na zakladowy fundusz świadczeń socjalnych</t>
  </si>
  <si>
    <t xml:space="preserve">Pozostała działalność  </t>
  </si>
  <si>
    <t>Różna działalność</t>
  </si>
  <si>
    <t>Administracja państwowa i samorządowa</t>
  </si>
  <si>
    <t>Skladki na Fundusz Pracy</t>
  </si>
  <si>
    <t>Urzędy naczeln.organów władzy,kontr.i sądownictwa</t>
  </si>
  <si>
    <t xml:space="preserve">Urzędy naczelnych organów władzy i kontroli </t>
  </si>
  <si>
    <t>na prowadzenie i aktualizację spisów wyborców</t>
  </si>
  <si>
    <t>PROGNOZOWANE DOCHODY I WYDATKI ZWIĄZANE Z REALIZACJĄ PRZEZ GMINĘ ZADAŃ</t>
  </si>
  <si>
    <t xml:space="preserve">DOTACJE CELOWE PRZEKAZANE Z BUDŻETU PAŃSTWA </t>
  </si>
  <si>
    <t>NA  ZADANIA BIEŻĄCE REALIZOWANE PRZEZ GMINĘ  NA PODSTAWIE</t>
  </si>
  <si>
    <t xml:space="preserve"> POROZUMIEŃ Z ORGANAMI ADMINISTRACJI RZĄDOWEJ - § 202</t>
  </si>
  <si>
    <t>zakup usług pozostałych</t>
  </si>
  <si>
    <t>ZAŁĄCZNIK NR 7</t>
  </si>
  <si>
    <t>PROGNOZOWANE DOCHODY ZWIĄZANE Z REALIZACJĄ  PRZEZ GMINĘ ZADAŃ</t>
  </si>
  <si>
    <t>NA PODSTAWIE POROZUMIEŃ MIĘDZY JEDNOSTKAMI SAMORZĄDU TERYTORIALNEGO</t>
  </si>
  <si>
    <t xml:space="preserve">                                      NA 2000 ROK</t>
  </si>
  <si>
    <t xml:space="preserve"> JEDNOSTKAMI SAMORZĄDU TERYTORIALNEGO - § 49</t>
  </si>
  <si>
    <t>ZAŁĄCZNIK NR 6</t>
  </si>
  <si>
    <t xml:space="preserve">DOTACJE CELOWE Z BUDŻETU PAŃSTWA NA REALIZACJĘ ZADAŃ </t>
  </si>
  <si>
    <t>BIEŻĄCYCH Z ZAKRESU ADMINISTRACJI RZĄDOWEJ</t>
  </si>
  <si>
    <t>Składki na ubezpieczenia zdrowotne opłacane za osoby pobierające niektóre świadczenia z pomocy społecznej</t>
  </si>
  <si>
    <t xml:space="preserve">                               ZAŁĄCZNIK NR 6</t>
  </si>
  <si>
    <t>PROGNOZOWANE DOCHODY I WYDATKI ZWIĄZANE Z REALIZACJĄ ZADAŃ</t>
  </si>
  <si>
    <t xml:space="preserve">Składki na ubezpieczenia zdrowotne opłacane za osoby pobierające niektóre świadczenia z pomocy społecznej </t>
  </si>
  <si>
    <t xml:space="preserve">wydatki bieżące, w tym : </t>
  </si>
  <si>
    <t xml:space="preserve">     wynagrodzenia i pochodne</t>
  </si>
  <si>
    <t xml:space="preserve">    pozostałe wydatki bieżące</t>
  </si>
  <si>
    <t>wydatki bieżące -zakup energii, zakup usług remontowych</t>
  </si>
  <si>
    <t>NA  PODSTAWIE POROZUMIEŃ Z ORGANAMI ADMINISTRACJI RZĄDOWEJ</t>
  </si>
  <si>
    <t>wydatki bieżące - zakup usług</t>
  </si>
  <si>
    <t xml:space="preserve">                               ZAŁĄCZNIK NR 7</t>
  </si>
  <si>
    <t>PLAN DOCHODÓW  ZWIĄZANYCH Z REALIZACJĄ PRZEZ GMINĘ ZADAŃ</t>
  </si>
  <si>
    <t xml:space="preserve">ZLECONYCH, KTÓRE PODLEGAJĄ PRZEKAZANIU DO BUDŻETU PAŃSTWA  </t>
  </si>
  <si>
    <t xml:space="preserve">DOCHODY ZWIĄZANE Z REALIZACJĄ PRZEZ GMINĘ ZADAŃ </t>
  </si>
  <si>
    <t>ZLECONYCH, KTÓRE PODLEGAJĄ PRZEKAZANIU DO BUDŻETU PAŃSTWA</t>
  </si>
  <si>
    <t xml:space="preserve">Dochody bydżetu państwa związane z realizacją zadań zlecanych jednostkom samorządu terytorialnego </t>
  </si>
  <si>
    <t>Spłaty otrzymanych krajowych pożyczek i kredytów</t>
  </si>
  <si>
    <t>ŹRÓDŁA POKRYCIA NIEDOBORU BUDŻETOWEGO w 2003 r.</t>
  </si>
  <si>
    <t>W  2003 ROKU</t>
  </si>
  <si>
    <t>ZLECONYCH Z ZAKRESU ADMINISTRACJI RZĄDOWEJ NA 2003 ROK</t>
  </si>
  <si>
    <t>NA PODSTAWIE POROZUMIEŃ Z ORGANAMI ADMINISTRACJI RZĄDOWEJ NA 2003 ROK</t>
  </si>
  <si>
    <t>PLAN  NA  2003</t>
  </si>
  <si>
    <t xml:space="preserve">NA 2003 ROK </t>
  </si>
  <si>
    <t>PLAN  2003</t>
  </si>
  <si>
    <t>rozdział  60014 - Drogi publiczne powiatowe</t>
  </si>
  <si>
    <t xml:space="preserve">dotacja celowa na utrzymanie dróg dla zakładu                                                       </t>
  </si>
  <si>
    <t xml:space="preserve">budżetowego -ZIK, </t>
  </si>
  <si>
    <t xml:space="preserve">wydatki bieżące na utrzymanie dróg </t>
  </si>
  <si>
    <t xml:space="preserve"> PRZYCHODY I WYDATKI ŚRODKÓW SPECJALNYCH</t>
  </si>
  <si>
    <t xml:space="preserve">                     PRZYCHODY I WYDATKI</t>
  </si>
  <si>
    <t>opracowanie gminnego programu ochrony środowiska i planu gospodarki odpadami</t>
  </si>
  <si>
    <t xml:space="preserve">prowadzenie systemu selektywnej zbiórki odpadów komunalnych </t>
  </si>
  <si>
    <t>w tym :</t>
  </si>
  <si>
    <t xml:space="preserve">                     PLAN NA 2003 ROK</t>
  </si>
  <si>
    <t xml:space="preserve">      PLAN  NA  2003  ROK</t>
  </si>
  <si>
    <t>POROZUMIEŃ Z ORGANAMI ADMINISTRACJI RZĄDOWEJ - § 202</t>
  </si>
  <si>
    <t>ZLECONYCH GMINOM USTAWAMI -  § 201</t>
  </si>
  <si>
    <t>Nazwa i lokalizacja zadania</t>
  </si>
  <si>
    <t xml:space="preserve">Nakłady </t>
  </si>
  <si>
    <t>Poniesione</t>
  </si>
  <si>
    <t>Po roku</t>
  </si>
  <si>
    <t>Odpowie-</t>
  </si>
  <si>
    <t>Lp.</t>
  </si>
  <si>
    <t>ogółem</t>
  </si>
  <si>
    <t>do końca</t>
  </si>
  <si>
    <t>dzialny za</t>
  </si>
  <si>
    <t>realizację</t>
  </si>
  <si>
    <t>POLITYKA   GOSPODARCZA</t>
  </si>
  <si>
    <t>1.1</t>
  </si>
  <si>
    <t>Przygotowanie terenów na cele inwestycyjne</t>
  </si>
  <si>
    <t>1.1.1</t>
  </si>
  <si>
    <t>Zakup gruntów</t>
  </si>
  <si>
    <t>KGN</t>
  </si>
  <si>
    <t>1.1.2</t>
  </si>
  <si>
    <t>Uzbrojenie terenów pod budownictwo mieszkanio-</t>
  </si>
  <si>
    <t xml:space="preserve">we </t>
  </si>
  <si>
    <t>1.1.3</t>
  </si>
  <si>
    <t>Uzbrojenie terenu po szybie Kondratowicz - etap I</t>
  </si>
  <si>
    <t>teren pod garaże</t>
  </si>
  <si>
    <t>1.1.4</t>
  </si>
  <si>
    <t>Targowisko przy Grodzieckiej</t>
  </si>
  <si>
    <t>1.2</t>
  </si>
  <si>
    <t>Modernizacja dróg</t>
  </si>
  <si>
    <t>1.2.1</t>
  </si>
  <si>
    <t>Budowa oświetlenia ul. Mickiewicza</t>
  </si>
  <si>
    <t>1.2.2</t>
  </si>
  <si>
    <t>Budowa oświetlenia ul. 3-go Kwietnia</t>
  </si>
  <si>
    <t>1.2.3</t>
  </si>
  <si>
    <t>Budowa oświetlenia ul. Kościuszki</t>
  </si>
  <si>
    <t>1.2.4</t>
  </si>
  <si>
    <t>Budowa oświetlenia ul. Francuska</t>
  </si>
  <si>
    <t>1.2.5</t>
  </si>
  <si>
    <t>Przebudowa skrzyżowania ulic: 1-go Maja, Szpital-</t>
  </si>
  <si>
    <t>na, Bytomska wraz z przekładką sieci podziemnych</t>
  </si>
  <si>
    <t>B-In</t>
  </si>
  <si>
    <t>1.2.6</t>
  </si>
  <si>
    <t>Modernizacja skrzyżowania ul. Sikorskiego i Mi-</t>
  </si>
  <si>
    <t>ckiewicza</t>
  </si>
  <si>
    <t>KGK</t>
  </si>
  <si>
    <t>1.2.7</t>
  </si>
  <si>
    <t>Wykonanie nowego odwodnienia oraz moderniza-</t>
  </si>
  <si>
    <t>ZIK 8996</t>
  </si>
  <si>
    <t>cja schodów przy Policji</t>
  </si>
  <si>
    <t>ZIK</t>
  </si>
  <si>
    <t>1.2.8</t>
  </si>
  <si>
    <t>Modernizacja nawierzchni ul. Nadrzecznej</t>
  </si>
  <si>
    <t>1.2.9</t>
  </si>
  <si>
    <t>Droga ul. Wojciechowskiego</t>
  </si>
  <si>
    <t>1.2.10</t>
  </si>
  <si>
    <t>Drogi dojazdowe do garaży Szpitalna-Asfaltowa</t>
  </si>
  <si>
    <t>1.2.11</t>
  </si>
  <si>
    <t>Odwodnienie niecki ul. Borowej</t>
  </si>
  <si>
    <t>1.2.12</t>
  </si>
  <si>
    <t>Odwodnienie ul. 3-ci Szyb i Batorego</t>
  </si>
  <si>
    <t>1.2.13</t>
  </si>
  <si>
    <t>Modernizacja oświetlenia ulic: Wiejska, Borowa,</t>
  </si>
  <si>
    <t>Nowopogońska</t>
  </si>
  <si>
    <t>1.2.14</t>
  </si>
  <si>
    <t>Budowa oświetlenia ul. Betonowej, Płockiej,</t>
  </si>
  <si>
    <t>Krzywej, Warszawskiej</t>
  </si>
  <si>
    <t>1.3</t>
  </si>
  <si>
    <t>Rozwój infrastruktury</t>
  </si>
  <si>
    <t>1.3.1</t>
  </si>
  <si>
    <t>Droga wzdłuż Brynicy k/Józefowa</t>
  </si>
  <si>
    <t>1.3.2</t>
  </si>
  <si>
    <t>Uzbrojenie Oś. Poniatowskiego</t>
  </si>
  <si>
    <t>1.4</t>
  </si>
  <si>
    <t>Promocja gminy</t>
  </si>
  <si>
    <t>1.4.1</t>
  </si>
  <si>
    <t>Remont bud. UM. - elewacja + schody</t>
  </si>
  <si>
    <t>1.4.2</t>
  </si>
  <si>
    <t xml:space="preserve">Zakup komputerów, programów komputerowych </t>
  </si>
  <si>
    <t>(SIT) i oprzyrządowania dla Urzędu Miasta</t>
  </si>
  <si>
    <t>SE-Or</t>
  </si>
  <si>
    <t>1.4.3</t>
  </si>
  <si>
    <t>Zakup kserokopiarki</t>
  </si>
  <si>
    <t>1.4.4</t>
  </si>
  <si>
    <t>Modernizacja systemu wizyjnego budynku UM</t>
  </si>
  <si>
    <t>POLITYKA   SPOŁECZNA</t>
  </si>
  <si>
    <t>2.1</t>
  </si>
  <si>
    <t>Poprawa poziomu usług społecznych</t>
  </si>
  <si>
    <t>2.1.1</t>
  </si>
  <si>
    <t>Doposażenie MOPS, (komputery, programy, kocioł</t>
  </si>
  <si>
    <t>c.o., piec do kuchni)</t>
  </si>
  <si>
    <t>MOPS</t>
  </si>
  <si>
    <t>2.1.2</t>
  </si>
  <si>
    <t>Doposażenie placówek służby zdrowia</t>
  </si>
  <si>
    <t>S-PZ</t>
  </si>
  <si>
    <t>2.1.3</t>
  </si>
  <si>
    <t>Modernizacja budynku administracyjnego oraz</t>
  </si>
  <si>
    <t>budowa kaplicy i kolumbarium na cmentarzu</t>
  </si>
  <si>
    <t>komunalnym</t>
  </si>
  <si>
    <t>2.1.4</t>
  </si>
  <si>
    <t xml:space="preserve">Adaptacja strychu na pomieszczenia użytkowe </t>
  </si>
  <si>
    <t>w budynku przy ul. Szpitalna 5</t>
  </si>
  <si>
    <t>2.1.5</t>
  </si>
  <si>
    <t xml:space="preserve"> Ośrodek Integracyjny Senior - prace adaptacyjne</t>
  </si>
  <si>
    <t>OIS</t>
  </si>
  <si>
    <t>2.1.6</t>
  </si>
  <si>
    <t>Ocieplenie budynku MOPS przy ul. 17 Lipca 27</t>
  </si>
  <si>
    <t>2.2</t>
  </si>
  <si>
    <t>Organizowanie terenów rekreacji i wypo-</t>
  </si>
  <si>
    <t>czynku</t>
  </si>
  <si>
    <t>2.2.1</t>
  </si>
  <si>
    <t>Modernizacja budynku kina "Uciecha" oraz</t>
  </si>
  <si>
    <t>rozbudowa OSP</t>
  </si>
  <si>
    <t>2.2.2</t>
  </si>
  <si>
    <t>Wykonanie przyłącza wodociągowego do budynku</t>
  </si>
  <si>
    <t>Pałacu Ślubów</t>
  </si>
  <si>
    <t>2.2.3</t>
  </si>
  <si>
    <t>Wykonanie przyłącza energetycznego do budynku</t>
  </si>
  <si>
    <t>klubu "Pod Filarami"</t>
  </si>
  <si>
    <t>MOSiR</t>
  </si>
  <si>
    <t>2.2.4</t>
  </si>
  <si>
    <t>Budowa kortu tenisowego wraz z oświetleniem na</t>
  </si>
  <si>
    <t>terenie Stadionu Sportowego</t>
  </si>
  <si>
    <t>2.2.5</t>
  </si>
  <si>
    <t>Wykonanie ogrodzenia terenu Pałacu Ślubów</t>
  </si>
  <si>
    <t>2.2.6</t>
  </si>
  <si>
    <t>Adaptacja budynku Dehnelów 12 na obiekt hotelo-</t>
  </si>
  <si>
    <t>wy przy klubie "Pod Filarami"</t>
  </si>
  <si>
    <t>2.2.7</t>
  </si>
  <si>
    <t>Ścieżki rowerowe - etap I</t>
  </si>
  <si>
    <t>2.2.8</t>
  </si>
  <si>
    <t>Trybuna Stadionu Sportowego - wymiana okien,</t>
  </si>
  <si>
    <t>ocieplenie budynku</t>
  </si>
  <si>
    <t>2.2.9</t>
  </si>
  <si>
    <t>Stadion Sportowy - zakup i montaż 1200 siedzisk w</t>
  </si>
  <si>
    <t>sektorach</t>
  </si>
  <si>
    <t>2.2.10</t>
  </si>
  <si>
    <t>Wymiana okien + odnowienie elewacji w Pałacu</t>
  </si>
  <si>
    <t>Ślubów</t>
  </si>
  <si>
    <t>2.2.11</t>
  </si>
  <si>
    <t>Hala Widowiskowo-Sportowa (wymiana okien</t>
  </si>
  <si>
    <t>w części administracji)</t>
  </si>
  <si>
    <t>2.2.12</t>
  </si>
  <si>
    <t>Hala Widowiskowo-Sportowa - zakup i montaż 600</t>
  </si>
  <si>
    <t>sztuk siedzisk na widowni hali głównej</t>
  </si>
  <si>
    <t>2.2.13</t>
  </si>
  <si>
    <t>Wymiana instalacji elektrycznej zasilającej pomie-</t>
  </si>
  <si>
    <t>szczenia biurowe przy Hali Widowiskowo-Sportowej</t>
  </si>
  <si>
    <t>2.2.14</t>
  </si>
  <si>
    <t>Zakup i podłączenie komputerów w Hali MOSiR</t>
  </si>
  <si>
    <t>2.2.15</t>
  </si>
  <si>
    <t>Wykonanie systemu alarmowania i monitoringu</t>
  </si>
  <si>
    <t>w Hali MOSiR</t>
  </si>
  <si>
    <t>2.2.16</t>
  </si>
  <si>
    <t>Hala Widowskowo-Sportowa (wymiana stolarki</t>
  </si>
  <si>
    <t>okiennej i drzwiowej oraz wykonanie sufitu podwie-</t>
  </si>
  <si>
    <t>szonego wraz z oświetleniem w holu głównym)</t>
  </si>
  <si>
    <t>2.2.17</t>
  </si>
  <si>
    <t>Naprawa ścian osłonowych Hali Widowiskowo -</t>
  </si>
  <si>
    <t>Sportowej wraz z malowaniem oraz wymiana stolarki</t>
  </si>
  <si>
    <t>okiennej w przyziemiu i poddaszu Hali</t>
  </si>
  <si>
    <t>2.2.18</t>
  </si>
  <si>
    <t>Wymiana instalacji elektrycznej w Pałacu Ślubów</t>
  </si>
  <si>
    <t>2.2.19</t>
  </si>
  <si>
    <t xml:space="preserve">Odprowadzenie wód deszczowych - modernizacja </t>
  </si>
  <si>
    <t>kanalizacji w budynku Pałacu Ślubów</t>
  </si>
  <si>
    <t>2.3</t>
  </si>
  <si>
    <t>Budowa mieszkań komunalnych</t>
  </si>
  <si>
    <t>2.3.1</t>
  </si>
  <si>
    <t>Budowa i nadbudowa budynków - zad. 1</t>
  </si>
  <si>
    <t>2.4</t>
  </si>
  <si>
    <t>Modernizacja istniejących zasobów mieszka-</t>
  </si>
  <si>
    <t>niowych</t>
  </si>
  <si>
    <t>2.4.1</t>
  </si>
  <si>
    <t>Modernizacja budynków w tym ocieplenie budynku</t>
  </si>
  <si>
    <t>Wojkowicka 2</t>
  </si>
  <si>
    <t>2.4.2</t>
  </si>
  <si>
    <t>Modernizacja budynku 11-go Listopada 8 w tym</t>
  </si>
  <si>
    <t>wymiana okien, ocieplenie, wymiana kotła c.o. na</t>
  </si>
  <si>
    <t>gazowy</t>
  </si>
  <si>
    <t>2.4.3</t>
  </si>
  <si>
    <t>Modernizacja budynku Szpitalna 34 a,b,c, w tym</t>
  </si>
  <si>
    <t>ocieplenie ścian i wymiana stolarki okiennej</t>
  </si>
  <si>
    <t>2.4.4</t>
  </si>
  <si>
    <t>Wymiana pokryć dachowych i ocieplenie mansard</t>
  </si>
  <si>
    <t>5-ciu budynków przy ul. Waryńskiego (nr nieparzyste)</t>
  </si>
  <si>
    <t>2.4.5</t>
  </si>
  <si>
    <t>Modernizacja budynku przy ul. Szpitalnej 30 a,b,c</t>
  </si>
  <si>
    <t>w tym ocieplenie ścian i wymiana stolarki okiennej</t>
  </si>
  <si>
    <t>2.4.6</t>
  </si>
  <si>
    <t>Wymiana pokryć dachowych czterech budynków</t>
  </si>
  <si>
    <t xml:space="preserve">przy ul. Waryńskiego (numery parzyste) </t>
  </si>
  <si>
    <t>2.4.7</t>
  </si>
  <si>
    <t>Modernizacja budynku przy ul. Szpitalna 28 a,b,c</t>
  </si>
  <si>
    <t>2.4.8</t>
  </si>
  <si>
    <t>Dosprzętowienie ZBK w środki trwałe</t>
  </si>
  <si>
    <t>2.4.9</t>
  </si>
  <si>
    <t>Zakup sprzętu komputerowego wraz z oprzyrzą-</t>
  </si>
  <si>
    <t>dowaniem</t>
  </si>
  <si>
    <t>2.4.10</t>
  </si>
  <si>
    <t>Modernizacja dwóch budynków przy ul. Sportowej</t>
  </si>
  <si>
    <t>24 i 26 - ocieplenie ścian zewnętrznych oraz stropów</t>
  </si>
  <si>
    <t>nowe przyłącza energetyczne</t>
  </si>
  <si>
    <t>2.4.11</t>
  </si>
  <si>
    <t>Modernizacja budynku przy ul. Szpitalnej 24 a,b,c</t>
  </si>
  <si>
    <t>w tym ocieplenie ścian zewnętrznych i wymiana</t>
  </si>
  <si>
    <t>stolarki okiennej</t>
  </si>
  <si>
    <t>2.4.12</t>
  </si>
  <si>
    <t>Wymiana pokrycia dachowego z eternitu na blachę</t>
  </si>
  <si>
    <t>na budynku przy ul. Armii Krajowej 9-11-13</t>
  </si>
  <si>
    <t>2.4.13</t>
  </si>
  <si>
    <t>Wymiana kotłów c.o. Z zasilania elektrycznego na</t>
  </si>
  <si>
    <t>zasilanie gazowe w bud. przy ul. Grodziecka 41-43</t>
  </si>
  <si>
    <t>2.4.14</t>
  </si>
  <si>
    <t xml:space="preserve">Wymiana stalowej slusarki okiennej i drzwiowej na </t>
  </si>
  <si>
    <t>aluminiową w lokalach użytkowych przy ul. 11-go</t>
  </si>
  <si>
    <t>Listopada 1-3-5</t>
  </si>
  <si>
    <t>ZBK 70000</t>
  </si>
  <si>
    <t>2.4.15</t>
  </si>
  <si>
    <t>Modernizacja wewnętrzej instalacji elektrycznej w</t>
  </si>
  <si>
    <t>bud. przy ul. Spółdzielcza 2-4-6, 8-10-12, 14-16-18</t>
  </si>
  <si>
    <t>ZBK 75000</t>
  </si>
  <si>
    <t>2.5</t>
  </si>
  <si>
    <t>Organizacja usług bibliotecznych</t>
  </si>
  <si>
    <t>2.5.1</t>
  </si>
  <si>
    <t>Zmiana systemu ogrzewania w budynku Biblioteki</t>
  </si>
  <si>
    <t>Głównej</t>
  </si>
  <si>
    <t>2.5.2</t>
  </si>
  <si>
    <t>Zmiana systemu ogrzewania w budynku F -2</t>
  </si>
  <si>
    <t>2.5.3</t>
  </si>
  <si>
    <t>Komputeryzacja budynku Centrali - II etap</t>
  </si>
  <si>
    <t>2.5.4</t>
  </si>
  <si>
    <t>Ocieplenie ścian i stropodachu z wymianą stolarki</t>
  </si>
  <si>
    <t>w budynku Biblioteki Głównej</t>
  </si>
  <si>
    <t>2.5.5</t>
  </si>
  <si>
    <t>Komputeryzacja placówek bibliotecznych (Filia 1,</t>
  </si>
  <si>
    <t>Filia 2, Filia 4, Filia 5)</t>
  </si>
  <si>
    <t>2.5.6</t>
  </si>
  <si>
    <t>Komputeryzacja placówek bibliotecznych (Filia 5)</t>
  </si>
  <si>
    <t>2.5.7</t>
  </si>
  <si>
    <t>Modernizacja budynku Filii 2</t>
  </si>
  <si>
    <t>2.5.8</t>
  </si>
  <si>
    <t>Adaptacja pomieszczeń budynku P 12 dla potrzeb</t>
  </si>
  <si>
    <t>Filii 4</t>
  </si>
  <si>
    <t>2.5.9</t>
  </si>
  <si>
    <t>Adaptacja pomieszczeń magazynowych w budynku</t>
  </si>
  <si>
    <t>Biblioteki Głównej na potrzeby archiwum zakłado-</t>
  </si>
  <si>
    <t xml:space="preserve">wego, zakup wyposażenia, organizacja archiwum </t>
  </si>
  <si>
    <t>przez wyspecjalizowaną firmę</t>
  </si>
  <si>
    <t>2.6</t>
  </si>
  <si>
    <t>Organizacja oświaty</t>
  </si>
  <si>
    <t>2.6.1</t>
  </si>
  <si>
    <t>Zakup kserokopiarki - MZO</t>
  </si>
  <si>
    <t>MZO</t>
  </si>
  <si>
    <t>2.6.2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</si>
</sst>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0.0"/>
    <numFmt numFmtId="166" formatCode="#,##0.0"/>
  </numFmts>
  <fonts count="19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u val="single"/>
      <sz val="10"/>
      <name val="Arial CE"/>
      <family val="2"/>
    </font>
    <font>
      <sz val="8"/>
      <name val="Arial CE"/>
      <family val="2"/>
    </font>
    <font>
      <sz val="11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u val="single"/>
      <sz val="10"/>
      <name val="Arial CE"/>
      <family val="2"/>
    </font>
    <font>
      <sz val="9"/>
      <name val="Arial CE"/>
      <family val="2"/>
    </font>
    <font>
      <b/>
      <sz val="12"/>
      <color indexed="8"/>
      <name val="Arial CE"/>
      <family val="2"/>
    </font>
    <font>
      <b/>
      <sz val="11"/>
      <color indexed="8"/>
      <name val="Arial CE"/>
      <family val="2"/>
    </font>
    <font>
      <sz val="8"/>
      <color indexed="8"/>
      <name val="Arial CE"/>
      <family val="2"/>
    </font>
    <font>
      <b/>
      <sz val="10"/>
      <name val="Arial"/>
      <family val="2"/>
    </font>
    <font>
      <sz val="10"/>
      <color indexed="8"/>
      <name val="Arial CE"/>
      <family val="2"/>
    </font>
    <font>
      <b/>
      <i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3" fontId="1" fillId="0" borderId="1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 horizontal="left"/>
    </xf>
    <xf numFmtId="3" fontId="0" fillId="0" borderId="4" xfId="0" applyNumberFormat="1" applyBorder="1" applyAlignment="1">
      <alignment/>
    </xf>
    <xf numFmtId="3" fontId="1" fillId="0" borderId="5" xfId="0" applyNumberFormat="1" applyFont="1" applyBorder="1" applyAlignment="1">
      <alignment/>
    </xf>
    <xf numFmtId="0" fontId="0" fillId="0" borderId="6" xfId="0" applyBorder="1" applyAlignment="1">
      <alignment/>
    </xf>
    <xf numFmtId="0" fontId="1" fillId="0" borderId="0" xfId="0" applyFont="1" applyAlignment="1">
      <alignment/>
    </xf>
    <xf numFmtId="3" fontId="1" fillId="0" borderId="2" xfId="0" applyNumberFormat="1" applyFont="1" applyBorder="1" applyAlignment="1">
      <alignment/>
    </xf>
    <xf numFmtId="0" fontId="0" fillId="0" borderId="7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" xfId="0" applyBorder="1" applyAlignment="1">
      <alignment/>
    </xf>
    <xf numFmtId="0" fontId="1" fillId="0" borderId="3" xfId="0" applyFont="1" applyBorder="1" applyAlignment="1">
      <alignment/>
    </xf>
    <xf numFmtId="0" fontId="1" fillId="0" borderId="7" xfId="0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1" fillId="0" borderId="6" xfId="0" applyFont="1" applyBorder="1" applyAlignment="1">
      <alignment horizontal="left"/>
    </xf>
    <xf numFmtId="3" fontId="1" fillId="0" borderId="10" xfId="0" applyNumberFormat="1" applyFont="1" applyBorder="1" applyAlignment="1">
      <alignment/>
    </xf>
    <xf numFmtId="0" fontId="0" fillId="0" borderId="6" xfId="0" applyBorder="1" applyAlignment="1">
      <alignment horizontal="left"/>
    </xf>
    <xf numFmtId="3" fontId="3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7" xfId="0" applyFont="1" applyFill="1" applyBorder="1" applyAlignment="1">
      <alignment horizontal="left"/>
    </xf>
    <xf numFmtId="0" fontId="0" fillId="0" borderId="6" xfId="0" applyFont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0" fontId="1" fillId="0" borderId="12" xfId="0" applyFont="1" applyFill="1" applyBorder="1" applyAlignment="1">
      <alignment horizontal="right"/>
    </xf>
    <xf numFmtId="0" fontId="1" fillId="0" borderId="12" xfId="0" applyFont="1" applyBorder="1" applyAlignment="1">
      <alignment horizontal="right"/>
    </xf>
    <xf numFmtId="3" fontId="1" fillId="0" borderId="1" xfId="0" applyNumberFormat="1" applyFont="1" applyBorder="1" applyAlignment="1">
      <alignment/>
    </xf>
    <xf numFmtId="0" fontId="1" fillId="0" borderId="13" xfId="0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6" xfId="0" applyFont="1" applyFill="1" applyBorder="1" applyAlignment="1">
      <alignment/>
    </xf>
    <xf numFmtId="3" fontId="0" fillId="0" borderId="4" xfId="0" applyNumberForma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15" xfId="0" applyFont="1" applyBorder="1" applyAlignment="1">
      <alignment/>
    </xf>
    <xf numFmtId="3" fontId="1" fillId="0" borderId="4" xfId="0" applyNumberFormat="1" applyFont="1" applyFill="1" applyBorder="1" applyAlignment="1">
      <alignment/>
    </xf>
    <xf numFmtId="0" fontId="1" fillId="0" borderId="7" xfId="0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3" fontId="5" fillId="0" borderId="0" xfId="0" applyNumberFormat="1" applyFont="1" applyAlignment="1">
      <alignment/>
    </xf>
    <xf numFmtId="0" fontId="8" fillId="0" borderId="0" xfId="0" applyFont="1" applyAlignment="1">
      <alignment/>
    </xf>
    <xf numFmtId="3" fontId="0" fillId="0" borderId="1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6" xfId="0" applyFont="1" applyFill="1" applyBorder="1" applyAlignment="1">
      <alignment/>
    </xf>
    <xf numFmtId="3" fontId="0" fillId="0" borderId="4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1" fillId="0" borderId="16" xfId="0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41" fontId="0" fillId="0" borderId="18" xfId="0" applyNumberForma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3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left"/>
    </xf>
    <xf numFmtId="0" fontId="1" fillId="0" borderId="24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6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top" wrapText="1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9" fontId="1" fillId="0" borderId="0" xfId="0" applyNumberFormat="1" applyFont="1" applyFill="1" applyBorder="1" applyAlignment="1">
      <alignment horizontal="center" vertical="top" wrapText="1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vertical="top" wrapText="1"/>
    </xf>
    <xf numFmtId="3" fontId="1" fillId="0" borderId="19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21" xfId="0" applyFill="1" applyBorder="1" applyAlignment="1">
      <alignment vertical="top" wrapText="1"/>
    </xf>
    <xf numFmtId="0" fontId="1" fillId="0" borderId="22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49" fontId="0" fillId="0" borderId="21" xfId="0" applyNumberFormat="1" applyFill="1" applyBorder="1" applyAlignment="1">
      <alignment vertical="top" wrapText="1"/>
    </xf>
    <xf numFmtId="49" fontId="1" fillId="0" borderId="21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vertical="top" wrapText="1"/>
    </xf>
    <xf numFmtId="3" fontId="1" fillId="0" borderId="21" xfId="0" applyNumberFormat="1" applyFont="1" applyFill="1" applyBorder="1" applyAlignment="1">
      <alignment/>
    </xf>
    <xf numFmtId="49" fontId="0" fillId="0" borderId="21" xfId="0" applyNumberFormat="1" applyFont="1" applyFill="1" applyBorder="1" applyAlignment="1">
      <alignment vertical="top" wrapText="1"/>
    </xf>
    <xf numFmtId="0" fontId="1" fillId="0" borderId="21" xfId="0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/>
    </xf>
    <xf numFmtId="0" fontId="1" fillId="0" borderId="21" xfId="0" applyFont="1" applyFill="1" applyBorder="1" applyAlignment="1">
      <alignment vertical="top" wrapText="1"/>
    </xf>
    <xf numFmtId="0" fontId="1" fillId="0" borderId="19" xfId="0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vertical="top" wrapText="1"/>
    </xf>
    <xf numFmtId="0" fontId="0" fillId="0" borderId="21" xfId="0" applyBorder="1" applyAlignment="1">
      <alignment/>
    </xf>
    <xf numFmtId="0" fontId="1" fillId="0" borderId="22" xfId="0" applyFont="1" applyFill="1" applyBorder="1" applyAlignment="1">
      <alignment horizontal="center"/>
    </xf>
    <xf numFmtId="49" fontId="0" fillId="0" borderId="22" xfId="0" applyNumberFormat="1" applyFont="1" applyFill="1" applyBorder="1" applyAlignment="1">
      <alignment vertical="top" wrapText="1"/>
    </xf>
    <xf numFmtId="0" fontId="0" fillId="0" borderId="21" xfId="0" applyFill="1" applyBorder="1" applyAlignment="1">
      <alignment horizontal="center"/>
    </xf>
    <xf numFmtId="3" fontId="0" fillId="0" borderId="21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center" vertical="center"/>
    </xf>
    <xf numFmtId="3" fontId="1" fillId="0" borderId="19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0" fontId="0" fillId="0" borderId="21" xfId="0" applyFont="1" applyFill="1" applyBorder="1" applyAlignment="1">
      <alignment vertical="top" wrapText="1"/>
    </xf>
    <xf numFmtId="0" fontId="1" fillId="0" borderId="19" xfId="0" applyFont="1" applyFill="1" applyBorder="1" applyAlignment="1">
      <alignment vertical="top" wrapText="1"/>
    </xf>
    <xf numFmtId="0" fontId="1" fillId="0" borderId="20" xfId="0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vertical="top" wrapText="1"/>
    </xf>
    <xf numFmtId="49" fontId="0" fillId="0" borderId="11" xfId="0" applyNumberFormat="1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center"/>
    </xf>
    <xf numFmtId="49" fontId="0" fillId="0" borderId="24" xfId="0" applyNumberFormat="1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vertical="top" wrapText="1"/>
    </xf>
    <xf numFmtId="0" fontId="1" fillId="0" borderId="0" xfId="0" applyFont="1" applyBorder="1" applyAlignment="1">
      <alignment horizontal="center"/>
    </xf>
    <xf numFmtId="3" fontId="0" fillId="0" borderId="0" xfId="0" applyNumberFormat="1" applyFont="1" applyAlignment="1">
      <alignment horizontal="right"/>
    </xf>
    <xf numFmtId="0" fontId="0" fillId="0" borderId="27" xfId="0" applyFont="1" applyBorder="1" applyAlignment="1">
      <alignment/>
    </xf>
    <xf numFmtId="0" fontId="0" fillId="0" borderId="22" xfId="0" applyFont="1" applyBorder="1" applyAlignment="1">
      <alignment/>
    </xf>
    <xf numFmtId="3" fontId="1" fillId="0" borderId="18" xfId="0" applyNumberFormat="1" applyFont="1" applyFill="1" applyBorder="1" applyAlignment="1">
      <alignment horizontal="right"/>
    </xf>
    <xf numFmtId="0" fontId="2" fillId="0" borderId="24" xfId="0" applyFont="1" applyFill="1" applyBorder="1" applyAlignment="1">
      <alignment horizontal="center"/>
    </xf>
    <xf numFmtId="3" fontId="0" fillId="0" borderId="18" xfId="0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center"/>
    </xf>
    <xf numFmtId="3" fontId="0" fillId="0" borderId="21" xfId="0" applyNumberFormat="1" applyFont="1" applyFill="1" applyBorder="1" applyAlignment="1">
      <alignment horizontal="right"/>
    </xf>
    <xf numFmtId="3" fontId="1" fillId="0" borderId="19" xfId="0" applyNumberFormat="1" applyFont="1" applyFill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5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28" xfId="0" applyFont="1" applyFill="1" applyBorder="1" applyAlignment="1">
      <alignment horizontal="left"/>
    </xf>
    <xf numFmtId="0" fontId="1" fillId="0" borderId="11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3" fontId="0" fillId="0" borderId="22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3" fontId="1" fillId="0" borderId="18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3" fontId="1" fillId="0" borderId="28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left"/>
    </xf>
    <xf numFmtId="3" fontId="1" fillId="0" borderId="22" xfId="0" applyNumberFormat="1" applyFont="1" applyFill="1" applyBorder="1" applyAlignment="1">
      <alignment horizontal="center"/>
    </xf>
    <xf numFmtId="0" fontId="1" fillId="0" borderId="28" xfId="0" applyFont="1" applyFill="1" applyBorder="1" applyAlignment="1">
      <alignment/>
    </xf>
    <xf numFmtId="0" fontId="1" fillId="0" borderId="26" xfId="0" applyFont="1" applyFill="1" applyBorder="1" applyAlignment="1">
      <alignment horizontal="right"/>
    </xf>
    <xf numFmtId="0" fontId="0" fillId="0" borderId="24" xfId="0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1" fillId="0" borderId="22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9" fillId="0" borderId="18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3" fontId="9" fillId="0" borderId="18" xfId="0" applyNumberFormat="1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2" borderId="21" xfId="0" applyFill="1" applyBorder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0" fillId="0" borderId="22" xfId="0" applyBorder="1" applyAlignment="1">
      <alignment/>
    </xf>
    <xf numFmtId="0" fontId="0" fillId="0" borderId="28" xfId="0" applyFont="1" applyFill="1" applyBorder="1" applyAlignment="1">
      <alignment/>
    </xf>
    <xf numFmtId="0" fontId="1" fillId="0" borderId="29" xfId="0" applyFont="1" applyBorder="1" applyAlignment="1">
      <alignment horizontal="right"/>
    </xf>
    <xf numFmtId="0" fontId="1" fillId="0" borderId="19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0" fillId="0" borderId="31" xfId="0" applyBorder="1" applyAlignment="1">
      <alignment wrapText="1"/>
    </xf>
    <xf numFmtId="3" fontId="0" fillId="0" borderId="31" xfId="0" applyNumberFormat="1" applyBorder="1" applyAlignment="1">
      <alignment/>
    </xf>
    <xf numFmtId="0" fontId="1" fillId="0" borderId="32" xfId="0" applyFont="1" applyBorder="1" applyAlignment="1">
      <alignment horizontal="center" vertical="top"/>
    </xf>
    <xf numFmtId="0" fontId="0" fillId="0" borderId="33" xfId="0" applyBorder="1" applyAlignment="1">
      <alignment vertical="top" wrapText="1"/>
    </xf>
    <xf numFmtId="3" fontId="0" fillId="0" borderId="33" xfId="0" applyNumberFormat="1" applyBorder="1" applyAlignment="1">
      <alignment/>
    </xf>
    <xf numFmtId="0" fontId="1" fillId="0" borderId="22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0" fillId="0" borderId="35" xfId="0" applyBorder="1" applyAlignment="1">
      <alignment vertical="top" wrapText="1"/>
    </xf>
    <xf numFmtId="3" fontId="0" fillId="0" borderId="35" xfId="0" applyNumberForma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8" xfId="0" applyFont="1" applyBorder="1" applyAlignment="1">
      <alignment horizontal="right"/>
    </xf>
    <xf numFmtId="0" fontId="1" fillId="0" borderId="23" xfId="0" applyFont="1" applyBorder="1" applyAlignment="1">
      <alignment horizontal="center"/>
    </xf>
    <xf numFmtId="0" fontId="0" fillId="0" borderId="19" xfId="0" applyBorder="1" applyAlignment="1">
      <alignment/>
    </xf>
    <xf numFmtId="0" fontId="1" fillId="0" borderId="21" xfId="0" applyFont="1" applyBorder="1" applyAlignment="1">
      <alignment horizontal="center" vertical="top"/>
    </xf>
    <xf numFmtId="0" fontId="0" fillId="0" borderId="21" xfId="0" applyBorder="1" applyAlignment="1">
      <alignment vertical="top" wrapText="1"/>
    </xf>
    <xf numFmtId="0" fontId="0" fillId="0" borderId="29" xfId="0" applyBorder="1" applyAlignment="1">
      <alignment/>
    </xf>
    <xf numFmtId="0" fontId="1" fillId="0" borderId="29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1" fillId="0" borderId="24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36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3" fontId="1" fillId="0" borderId="38" xfId="0" applyNumberFormat="1" applyFont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29" xfId="0" applyFont="1" applyFill="1" applyBorder="1" applyAlignment="1">
      <alignment horizontal="center"/>
    </xf>
    <xf numFmtId="0" fontId="1" fillId="0" borderId="26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0" fontId="1" fillId="0" borderId="12" xfId="0" applyFont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 horizontal="right"/>
    </xf>
    <xf numFmtId="0" fontId="1" fillId="0" borderId="3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42" xfId="0" applyFont="1" applyFill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2" fillId="0" borderId="29" xfId="0" applyFont="1" applyFill="1" applyBorder="1" applyAlignment="1">
      <alignment horizontal="center"/>
    </xf>
    <xf numFmtId="3" fontId="1" fillId="0" borderId="0" xfId="0" applyNumberFormat="1" applyFont="1" applyAlignment="1">
      <alignment/>
    </xf>
    <xf numFmtId="0" fontId="1" fillId="0" borderId="22" xfId="0" applyFont="1" applyBorder="1" applyAlignment="1">
      <alignment horizontal="left"/>
    </xf>
    <xf numFmtId="0" fontId="1" fillId="0" borderId="43" xfId="0" applyFont="1" applyBorder="1" applyAlignment="1">
      <alignment horizontal="left"/>
    </xf>
    <xf numFmtId="3" fontId="0" fillId="0" borderId="9" xfId="0" applyNumberFormat="1" applyFont="1" applyBorder="1" applyAlignment="1">
      <alignment/>
    </xf>
    <xf numFmtId="0" fontId="1" fillId="3" borderId="16" xfId="0" applyFont="1" applyFill="1" applyBorder="1" applyAlignment="1">
      <alignment horizontal="center"/>
    </xf>
    <xf numFmtId="0" fontId="1" fillId="3" borderId="44" xfId="0" applyFont="1" applyFill="1" applyBorder="1" applyAlignment="1">
      <alignment horizontal="center"/>
    </xf>
    <xf numFmtId="0" fontId="1" fillId="3" borderId="45" xfId="0" applyFont="1" applyFill="1" applyBorder="1" applyAlignment="1">
      <alignment horizontal="center"/>
    </xf>
    <xf numFmtId="0" fontId="1" fillId="3" borderId="46" xfId="0" applyFont="1" applyFill="1" applyBorder="1" applyAlignment="1">
      <alignment horizontal="left"/>
    </xf>
    <xf numFmtId="3" fontId="1" fillId="3" borderId="17" xfId="0" applyNumberFormat="1" applyFont="1" applyFill="1" applyBorder="1" applyAlignment="1">
      <alignment horizontal="right"/>
    </xf>
    <xf numFmtId="0" fontId="1" fillId="0" borderId="15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left"/>
    </xf>
    <xf numFmtId="3" fontId="1" fillId="0" borderId="4" xfId="0" applyNumberFormat="1" applyFont="1" applyFill="1" applyBorder="1" applyAlignment="1">
      <alignment horizontal="right"/>
    </xf>
    <xf numFmtId="0" fontId="1" fillId="0" borderId="48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left"/>
    </xf>
    <xf numFmtId="3" fontId="0" fillId="0" borderId="2" xfId="0" applyNumberFormat="1" applyFont="1" applyFill="1" applyBorder="1" applyAlignment="1">
      <alignment horizontal="right"/>
    </xf>
    <xf numFmtId="0" fontId="1" fillId="3" borderId="46" xfId="0" applyFont="1" applyFill="1" applyBorder="1" applyAlignment="1">
      <alignment wrapText="1"/>
    </xf>
    <xf numFmtId="0" fontId="1" fillId="0" borderId="50" xfId="0" applyFont="1" applyFill="1" applyBorder="1" applyAlignment="1">
      <alignment wrapText="1"/>
    </xf>
    <xf numFmtId="3" fontId="1" fillId="0" borderId="2" xfId="0" applyNumberFormat="1" applyFont="1" applyFill="1" applyBorder="1" applyAlignment="1">
      <alignment horizontal="right"/>
    </xf>
    <xf numFmtId="0" fontId="1" fillId="0" borderId="50" xfId="0" applyFont="1" applyFill="1" applyBorder="1" applyAlignment="1">
      <alignment horizontal="left"/>
    </xf>
    <xf numFmtId="0" fontId="1" fillId="0" borderId="47" xfId="0" applyFont="1" applyFill="1" applyBorder="1" applyAlignment="1">
      <alignment horizontal="left" wrapText="1"/>
    </xf>
    <xf numFmtId="0" fontId="1" fillId="0" borderId="51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left" wrapText="1"/>
    </xf>
    <xf numFmtId="3" fontId="0" fillId="0" borderId="5" xfId="0" applyNumberFormat="1" applyFont="1" applyFill="1" applyBorder="1" applyAlignment="1">
      <alignment horizontal="right"/>
    </xf>
    <xf numFmtId="0" fontId="1" fillId="0" borderId="42" xfId="0" applyFont="1" applyFill="1" applyBorder="1" applyAlignment="1">
      <alignment horizontal="left"/>
    </xf>
    <xf numFmtId="3" fontId="1" fillId="0" borderId="5" xfId="0" applyNumberFormat="1" applyFont="1" applyFill="1" applyBorder="1" applyAlignment="1">
      <alignment horizontal="right"/>
    </xf>
    <xf numFmtId="0" fontId="0" fillId="0" borderId="42" xfId="0" applyFont="1" applyFill="1" applyBorder="1" applyAlignment="1">
      <alignment horizontal="left"/>
    </xf>
    <xf numFmtId="3" fontId="0" fillId="0" borderId="42" xfId="0" applyNumberFormat="1" applyFont="1" applyFill="1" applyBorder="1" applyAlignment="1">
      <alignment horizontal="right"/>
    </xf>
    <xf numFmtId="0" fontId="1" fillId="0" borderId="42" xfId="0" applyFont="1" applyFill="1" applyBorder="1" applyAlignment="1">
      <alignment/>
    </xf>
    <xf numFmtId="3" fontId="1" fillId="0" borderId="42" xfId="0" applyNumberFormat="1" applyFont="1" applyFill="1" applyBorder="1" applyAlignment="1">
      <alignment horizontal="right"/>
    </xf>
    <xf numFmtId="0" fontId="0" fillId="0" borderId="42" xfId="0" applyFont="1" applyBorder="1" applyAlignment="1">
      <alignment/>
    </xf>
    <xf numFmtId="0" fontId="1" fillId="3" borderId="24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43" xfId="0" applyFont="1" applyFill="1" applyBorder="1" applyAlignment="1">
      <alignment horizontal="center"/>
    </xf>
    <xf numFmtId="0" fontId="1" fillId="3" borderId="52" xfId="0" applyFont="1" applyFill="1" applyBorder="1" applyAlignment="1">
      <alignment horizontal="left"/>
    </xf>
    <xf numFmtId="3" fontId="1" fillId="3" borderId="9" xfId="0" applyNumberFormat="1" applyFont="1" applyFill="1" applyBorder="1" applyAlignment="1">
      <alignment horizontal="right"/>
    </xf>
    <xf numFmtId="0" fontId="1" fillId="0" borderId="31" xfId="0" applyFont="1" applyBorder="1" applyAlignment="1">
      <alignment horizontal="center"/>
    </xf>
    <xf numFmtId="0" fontId="1" fillId="0" borderId="31" xfId="0" applyFont="1" applyFill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38" xfId="0" applyFont="1" applyBorder="1" applyAlignment="1">
      <alignment/>
    </xf>
    <xf numFmtId="0" fontId="1" fillId="0" borderId="38" xfId="0" applyFont="1" applyBorder="1" applyAlignment="1">
      <alignment horizontal="center"/>
    </xf>
    <xf numFmtId="3" fontId="0" fillId="0" borderId="38" xfId="0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53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3" fontId="0" fillId="0" borderId="4" xfId="0" applyNumberFormat="1" applyFont="1" applyBorder="1" applyAlignment="1">
      <alignment/>
    </xf>
    <xf numFmtId="0" fontId="1" fillId="0" borderId="49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left"/>
    </xf>
    <xf numFmtId="3" fontId="1" fillId="0" borderId="1" xfId="0" applyNumberFormat="1" applyFont="1" applyFill="1" applyBorder="1" applyAlignment="1">
      <alignment horizontal="right"/>
    </xf>
    <xf numFmtId="0" fontId="1" fillId="0" borderId="54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left"/>
    </xf>
    <xf numFmtId="3" fontId="0" fillId="0" borderId="5" xfId="0" applyNumberFormat="1" applyFont="1" applyBorder="1" applyAlignment="1">
      <alignment/>
    </xf>
    <xf numFmtId="0" fontId="0" fillId="0" borderId="55" xfId="0" applyFont="1" applyBorder="1" applyAlignment="1">
      <alignment/>
    </xf>
    <xf numFmtId="0" fontId="0" fillId="0" borderId="53" xfId="0" applyFont="1" applyFill="1" applyBorder="1" applyAlignment="1">
      <alignment horizontal="left"/>
    </xf>
    <xf numFmtId="3" fontId="0" fillId="0" borderId="4" xfId="0" applyNumberFormat="1" applyFont="1" applyFill="1" applyBorder="1" applyAlignment="1">
      <alignment horizontal="right"/>
    </xf>
    <xf numFmtId="0" fontId="1" fillId="0" borderId="53" xfId="0" applyFont="1" applyFill="1" applyBorder="1" applyAlignment="1">
      <alignment horizontal="center"/>
    </xf>
    <xf numFmtId="0" fontId="0" fillId="0" borderId="56" xfId="0" applyFont="1" applyBorder="1" applyAlignment="1">
      <alignment horizontal="left"/>
    </xf>
    <xf numFmtId="3" fontId="0" fillId="0" borderId="1" xfId="0" applyNumberFormat="1" applyFont="1" applyFill="1" applyBorder="1" applyAlignment="1">
      <alignment horizontal="right"/>
    </xf>
    <xf numFmtId="0" fontId="0" fillId="0" borderId="51" xfId="0" applyFont="1" applyBorder="1" applyAlignment="1">
      <alignment/>
    </xf>
    <xf numFmtId="0" fontId="0" fillId="0" borderId="39" xfId="0" applyFont="1" applyBorder="1" applyAlignment="1">
      <alignment/>
    </xf>
    <xf numFmtId="0" fontId="1" fillId="0" borderId="42" xfId="0" applyFont="1" applyBorder="1" applyAlignment="1">
      <alignment horizontal="center"/>
    </xf>
    <xf numFmtId="0" fontId="0" fillId="0" borderId="50" xfId="0" applyFont="1" applyFill="1" applyBorder="1" applyAlignment="1">
      <alignment horizontal="left"/>
    </xf>
    <xf numFmtId="3" fontId="0" fillId="0" borderId="57" xfId="0" applyNumberFormat="1" applyFont="1" applyFill="1" applyBorder="1" applyAlignment="1">
      <alignment horizontal="right"/>
    </xf>
    <xf numFmtId="0" fontId="1" fillId="0" borderId="39" xfId="0" applyFont="1" applyBorder="1" applyAlignment="1">
      <alignment horizontal="center"/>
    </xf>
    <xf numFmtId="0" fontId="1" fillId="0" borderId="42" xfId="0" applyFont="1" applyBorder="1" applyAlignment="1">
      <alignment/>
    </xf>
    <xf numFmtId="0" fontId="1" fillId="0" borderId="49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6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58" xfId="0" applyFont="1" applyFill="1" applyBorder="1" applyAlignment="1">
      <alignment/>
    </xf>
    <xf numFmtId="0" fontId="0" fillId="0" borderId="59" xfId="0" applyFont="1" applyBorder="1" applyAlignment="1">
      <alignment/>
    </xf>
    <xf numFmtId="0" fontId="1" fillId="0" borderId="60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left"/>
    </xf>
    <xf numFmtId="3" fontId="0" fillId="0" borderId="61" xfId="0" applyNumberFormat="1" applyFont="1" applyFill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49" xfId="0" applyFont="1" applyBorder="1" applyAlignment="1">
      <alignment horizontal="left"/>
    </xf>
    <xf numFmtId="3" fontId="0" fillId="0" borderId="1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7" xfId="0" applyFont="1" applyBorder="1" applyAlignment="1">
      <alignment horizontal="left"/>
    </xf>
    <xf numFmtId="3" fontId="1" fillId="0" borderId="4" xfId="0" applyNumberFormat="1" applyFont="1" applyBorder="1" applyAlignment="1">
      <alignment/>
    </xf>
    <xf numFmtId="0" fontId="1" fillId="0" borderId="48" xfId="0" applyFont="1" applyBorder="1" applyAlignment="1">
      <alignment horizontal="center"/>
    </xf>
    <xf numFmtId="0" fontId="0" fillId="0" borderId="48" xfId="0" applyFont="1" applyBorder="1" applyAlignment="1">
      <alignment horizontal="left"/>
    </xf>
    <xf numFmtId="3" fontId="0" fillId="0" borderId="2" xfId="0" applyNumberFormat="1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2" xfId="0" applyFont="1" applyBorder="1" applyAlignment="1">
      <alignment/>
    </xf>
    <xf numFmtId="3" fontId="1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62" xfId="0" applyFont="1" applyBorder="1" applyAlignment="1">
      <alignment horizontal="center"/>
    </xf>
    <xf numFmtId="3" fontId="0" fillId="0" borderId="62" xfId="0" applyNumberFormat="1" applyFont="1" applyBorder="1" applyAlignment="1">
      <alignment/>
    </xf>
    <xf numFmtId="0" fontId="1" fillId="0" borderId="37" xfId="0" applyFont="1" applyBorder="1" applyAlignment="1">
      <alignment horizontal="center"/>
    </xf>
    <xf numFmtId="3" fontId="1" fillId="0" borderId="38" xfId="0" applyNumberFormat="1" applyFont="1" applyBorder="1" applyAlignment="1">
      <alignment/>
    </xf>
    <xf numFmtId="0" fontId="0" fillId="0" borderId="63" xfId="0" applyFont="1" applyBorder="1" applyAlignment="1">
      <alignment/>
    </xf>
    <xf numFmtId="0" fontId="1" fillId="0" borderId="35" xfId="0" applyFont="1" applyBorder="1" applyAlignment="1">
      <alignment horizontal="center"/>
    </xf>
    <xf numFmtId="3" fontId="0" fillId="0" borderId="35" xfId="0" applyNumberFormat="1" applyFont="1" applyBorder="1" applyAlignment="1">
      <alignment/>
    </xf>
    <xf numFmtId="0" fontId="1" fillId="0" borderId="48" xfId="0" applyFont="1" applyBorder="1" applyAlignment="1">
      <alignment horizontal="left"/>
    </xf>
    <xf numFmtId="3" fontId="0" fillId="0" borderId="1" xfId="0" applyNumberFormat="1" applyFont="1" applyBorder="1" applyAlignment="1">
      <alignment horizontal="right"/>
    </xf>
    <xf numFmtId="0" fontId="0" fillId="0" borderId="36" xfId="0" applyFont="1" applyBorder="1" applyAlignment="1">
      <alignment horizontal="left"/>
    </xf>
    <xf numFmtId="0" fontId="0" fillId="0" borderId="58" xfId="0" applyFont="1" applyBorder="1" applyAlignment="1">
      <alignment/>
    </xf>
    <xf numFmtId="0" fontId="0" fillId="0" borderId="64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55" xfId="0" applyFont="1" applyFill="1" applyBorder="1" applyAlignment="1">
      <alignment horizontal="left"/>
    </xf>
    <xf numFmtId="0" fontId="1" fillId="0" borderId="60" xfId="0" applyFont="1" applyBorder="1" applyAlignment="1">
      <alignment horizontal="center"/>
    </xf>
    <xf numFmtId="3" fontId="0" fillId="0" borderId="61" xfId="0" applyNumberFormat="1" applyFont="1" applyBorder="1" applyAlignment="1">
      <alignment/>
    </xf>
    <xf numFmtId="0" fontId="10" fillId="0" borderId="20" xfId="0" applyFont="1" applyBorder="1" applyAlignment="1">
      <alignment horizontal="center"/>
    </xf>
    <xf numFmtId="0" fontId="0" fillId="0" borderId="20" xfId="0" applyFont="1" applyBorder="1" applyAlignment="1">
      <alignment/>
    </xf>
    <xf numFmtId="3" fontId="1" fillId="0" borderId="27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2" fillId="0" borderId="26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left"/>
    </xf>
    <xf numFmtId="3" fontId="2" fillId="0" borderId="28" xfId="0" applyNumberFormat="1" applyFont="1" applyFill="1" applyBorder="1" applyAlignment="1">
      <alignment horizontal="right"/>
    </xf>
    <xf numFmtId="0" fontId="2" fillId="0" borderId="28" xfId="0" applyFont="1" applyFill="1" applyBorder="1" applyAlignment="1">
      <alignment wrapText="1"/>
    </xf>
    <xf numFmtId="0" fontId="1" fillId="0" borderId="21" xfId="0" applyFont="1" applyFill="1" applyBorder="1" applyAlignment="1">
      <alignment horizontal="center" vertical="top"/>
    </xf>
    <xf numFmtId="0" fontId="0" fillId="0" borderId="21" xfId="0" applyFont="1" applyFill="1" applyBorder="1" applyAlignment="1">
      <alignment wrapText="1"/>
    </xf>
    <xf numFmtId="0" fontId="2" fillId="0" borderId="28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 wrapText="1"/>
    </xf>
    <xf numFmtId="3" fontId="8" fillId="0" borderId="19" xfId="0" applyNumberFormat="1" applyFont="1" applyFill="1" applyBorder="1" applyAlignment="1">
      <alignment horizontal="right"/>
    </xf>
    <xf numFmtId="0" fontId="1" fillId="0" borderId="18" xfId="0" applyFont="1" applyFill="1" applyBorder="1" applyAlignment="1">
      <alignment horizontal="center" vertical="top"/>
    </xf>
    <xf numFmtId="0" fontId="0" fillId="0" borderId="18" xfId="0" applyFont="1" applyFill="1" applyBorder="1" applyAlignment="1">
      <alignment horizontal="left" wrapText="1"/>
    </xf>
    <xf numFmtId="3" fontId="0" fillId="0" borderId="19" xfId="0" applyNumberFormat="1" applyFont="1" applyFill="1" applyBorder="1" applyAlignment="1">
      <alignment horizontal="right"/>
    </xf>
    <xf numFmtId="0" fontId="10" fillId="0" borderId="19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left"/>
    </xf>
    <xf numFmtId="0" fontId="0" fillId="0" borderId="27" xfId="0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3" fontId="2" fillId="0" borderId="28" xfId="0" applyNumberFormat="1" applyFont="1" applyFill="1" applyBorder="1" applyAlignment="1">
      <alignment/>
    </xf>
    <xf numFmtId="0" fontId="0" fillId="0" borderId="22" xfId="0" applyFont="1" applyFill="1" applyBorder="1" applyAlignment="1">
      <alignment/>
    </xf>
    <xf numFmtId="3" fontId="1" fillId="0" borderId="57" xfId="0" applyNumberFormat="1" applyFont="1" applyBorder="1" applyAlignment="1">
      <alignment horizontal="right"/>
    </xf>
    <xf numFmtId="0" fontId="1" fillId="0" borderId="27" xfId="0" applyFont="1" applyBorder="1" applyAlignment="1">
      <alignment horizontal="left"/>
    </xf>
    <xf numFmtId="0" fontId="1" fillId="0" borderId="28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/>
    </xf>
    <xf numFmtId="3" fontId="0" fillId="0" borderId="10" xfId="0" applyNumberFormat="1" applyFont="1" applyFill="1" applyBorder="1" applyAlignment="1">
      <alignment horizontal="right"/>
    </xf>
    <xf numFmtId="3" fontId="0" fillId="0" borderId="25" xfId="0" applyNumberFormat="1" applyFont="1" applyFill="1" applyBorder="1" applyAlignment="1">
      <alignment horizontal="right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16" xfId="0" applyBorder="1" applyAlignment="1">
      <alignment wrapText="1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8" fillId="0" borderId="24" xfId="0" applyFont="1" applyBorder="1" applyAlignment="1">
      <alignment/>
    </xf>
    <xf numFmtId="0" fontId="2" fillId="0" borderId="26" xfId="0" applyFont="1" applyBorder="1" applyAlignment="1">
      <alignment horizontal="left"/>
    </xf>
    <xf numFmtId="0" fontId="8" fillId="0" borderId="25" xfId="0" applyFont="1" applyBorder="1" applyAlignment="1">
      <alignment/>
    </xf>
    <xf numFmtId="3" fontId="8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6" xfId="0" applyFont="1" applyFill="1" applyBorder="1" applyAlignment="1">
      <alignment horizontal="center" vertical="top"/>
    </xf>
    <xf numFmtId="0" fontId="1" fillId="0" borderId="28" xfId="0" applyFont="1" applyFill="1" applyBorder="1" applyAlignment="1">
      <alignment horizontal="left" wrapText="1"/>
    </xf>
    <xf numFmtId="3" fontId="0" fillId="0" borderId="10" xfId="0" applyNumberFormat="1" applyFont="1" applyFill="1" applyBorder="1" applyAlignment="1">
      <alignment/>
    </xf>
    <xf numFmtId="0" fontId="1" fillId="0" borderId="26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left"/>
    </xf>
    <xf numFmtId="3" fontId="16" fillId="0" borderId="55" xfId="0" applyNumberFormat="1" applyFont="1" applyBorder="1" applyAlignment="1">
      <alignment/>
    </xf>
    <xf numFmtId="0" fontId="2" fillId="0" borderId="54" xfId="0" applyFont="1" applyBorder="1" applyAlignment="1">
      <alignment/>
    </xf>
    <xf numFmtId="0" fontId="2" fillId="0" borderId="49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3" fontId="0" fillId="0" borderId="10" xfId="0" applyNumberFormat="1" applyFont="1" applyBorder="1" applyAlignment="1">
      <alignment horizontal="right"/>
    </xf>
    <xf numFmtId="3" fontId="0" fillId="0" borderId="49" xfId="0" applyNumberFormat="1" applyFont="1" applyBorder="1" applyAlignment="1">
      <alignment horizontal="right"/>
    </xf>
    <xf numFmtId="3" fontId="1" fillId="0" borderId="36" xfId="0" applyNumberFormat="1" applyFont="1" applyBorder="1" applyAlignment="1">
      <alignment/>
    </xf>
    <xf numFmtId="0" fontId="0" fillId="0" borderId="56" xfId="0" applyBorder="1" applyAlignment="1">
      <alignment horizontal="left"/>
    </xf>
    <xf numFmtId="3" fontId="0" fillId="0" borderId="47" xfId="0" applyNumberFormat="1" applyBorder="1" applyAlignment="1">
      <alignment/>
    </xf>
    <xf numFmtId="0" fontId="0" fillId="0" borderId="65" xfId="0" applyBorder="1" applyAlignment="1">
      <alignment/>
    </xf>
    <xf numFmtId="3" fontId="1" fillId="0" borderId="49" xfId="0" applyNumberFormat="1" applyFont="1" applyBorder="1" applyAlignment="1">
      <alignment/>
    </xf>
    <xf numFmtId="3" fontId="0" fillId="0" borderId="50" xfId="0" applyNumberFormat="1" applyBorder="1" applyAlignment="1">
      <alignment/>
    </xf>
    <xf numFmtId="0" fontId="1" fillId="0" borderId="56" xfId="0" applyFont="1" applyBorder="1" applyAlignment="1">
      <alignment horizontal="left"/>
    </xf>
    <xf numFmtId="3" fontId="1" fillId="0" borderId="0" xfId="0" applyNumberFormat="1" applyFont="1" applyFill="1" applyBorder="1" applyAlignment="1">
      <alignment horizontal="center"/>
    </xf>
    <xf numFmtId="0" fontId="0" fillId="0" borderId="29" xfId="0" applyFont="1" applyFill="1" applyBorder="1" applyAlignment="1">
      <alignment horizontal="right"/>
    </xf>
    <xf numFmtId="0" fontId="1" fillId="0" borderId="2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3" fontId="1" fillId="0" borderId="22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7" xfId="0" applyFont="1" applyFill="1" applyBorder="1" applyAlignment="1">
      <alignment horizontal="right"/>
    </xf>
    <xf numFmtId="0" fontId="9" fillId="0" borderId="21" xfId="0" applyFont="1" applyFill="1" applyBorder="1" applyAlignment="1">
      <alignment horizontal="center"/>
    </xf>
    <xf numFmtId="3" fontId="1" fillId="0" borderId="21" xfId="0" applyNumberFormat="1" applyFont="1" applyFill="1" applyBorder="1" applyAlignment="1">
      <alignment horizontal="center"/>
    </xf>
    <xf numFmtId="0" fontId="0" fillId="4" borderId="0" xfId="0" applyFont="1" applyFill="1" applyAlignment="1">
      <alignment/>
    </xf>
    <xf numFmtId="49" fontId="1" fillId="0" borderId="11" xfId="0" applyNumberFormat="1" applyFont="1" applyFill="1" applyBorder="1" applyAlignment="1">
      <alignment horizontal="right"/>
    </xf>
    <xf numFmtId="0" fontId="1" fillId="0" borderId="16" xfId="0" applyFont="1" applyFill="1" applyBorder="1" applyAlignment="1">
      <alignment/>
    </xf>
    <xf numFmtId="0" fontId="0" fillId="0" borderId="26" xfId="0" applyFont="1" applyFill="1" applyBorder="1" applyAlignment="1">
      <alignment horizontal="right"/>
    </xf>
    <xf numFmtId="0" fontId="9" fillId="0" borderId="26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1" fillId="4" borderId="20" xfId="0" applyFont="1" applyFill="1" applyBorder="1" applyAlignment="1">
      <alignment/>
    </xf>
    <xf numFmtId="0" fontId="0" fillId="4" borderId="23" xfId="0" applyFont="1" applyFill="1" applyBorder="1" applyAlignment="1">
      <alignment/>
    </xf>
    <xf numFmtId="0" fontId="0" fillId="4" borderId="23" xfId="0" applyFont="1" applyFill="1" applyBorder="1" applyAlignment="1">
      <alignment horizontal="right"/>
    </xf>
    <xf numFmtId="3" fontId="1" fillId="4" borderId="19" xfId="0" applyNumberFormat="1" applyFont="1" applyFill="1" applyBorder="1" applyAlignment="1">
      <alignment/>
    </xf>
    <xf numFmtId="0" fontId="0" fillId="4" borderId="0" xfId="0" applyFill="1" applyAlignment="1">
      <alignment/>
    </xf>
    <xf numFmtId="0" fontId="0" fillId="4" borderId="11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0" fillId="4" borderId="0" xfId="0" applyFont="1" applyFill="1" applyBorder="1" applyAlignment="1">
      <alignment horizontal="right"/>
    </xf>
    <xf numFmtId="3" fontId="1" fillId="4" borderId="21" xfId="0" applyNumberFormat="1" applyFont="1" applyFill="1" applyBorder="1" applyAlignment="1">
      <alignment horizontal="center"/>
    </xf>
    <xf numFmtId="0" fontId="0" fillId="4" borderId="24" xfId="0" applyFont="1" applyFill="1" applyBorder="1" applyAlignment="1">
      <alignment/>
    </xf>
    <xf numFmtId="0" fontId="0" fillId="4" borderId="26" xfId="0" applyFont="1" applyFill="1" applyBorder="1" applyAlignment="1">
      <alignment/>
    </xf>
    <xf numFmtId="0" fontId="0" fillId="4" borderId="26" xfId="0" applyFont="1" applyFill="1" applyBorder="1" applyAlignment="1">
      <alignment horizontal="right"/>
    </xf>
    <xf numFmtId="3" fontId="1" fillId="4" borderId="22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0" fillId="0" borderId="11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vertical="top" wrapText="1"/>
    </xf>
    <xf numFmtId="3" fontId="0" fillId="0" borderId="21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vertical="top"/>
    </xf>
    <xf numFmtId="0" fontId="0" fillId="0" borderId="0" xfId="0" applyAlignment="1">
      <alignment vertical="top"/>
    </xf>
    <xf numFmtId="3" fontId="0" fillId="0" borderId="21" xfId="0" applyNumberFormat="1" applyFont="1" applyFill="1" applyBorder="1" applyAlignment="1">
      <alignment horizontal="center"/>
    </xf>
    <xf numFmtId="0" fontId="1" fillId="4" borderId="27" xfId="0" applyFont="1" applyFill="1" applyBorder="1" applyAlignment="1">
      <alignment/>
    </xf>
    <xf numFmtId="0" fontId="9" fillId="0" borderId="28" xfId="0" applyFont="1" applyFill="1" applyBorder="1" applyAlignment="1">
      <alignment/>
    </xf>
    <xf numFmtId="3" fontId="0" fillId="0" borderId="19" xfId="0" applyNumberFormat="1" applyFont="1" applyFill="1" applyBorder="1" applyAlignment="1">
      <alignment horizontal="center"/>
    </xf>
    <xf numFmtId="0" fontId="0" fillId="0" borderId="23" xfId="0" applyFont="1" applyFill="1" applyBorder="1" applyAlignment="1">
      <alignment horizontal="right"/>
    </xf>
    <xf numFmtId="0" fontId="9" fillId="0" borderId="27" xfId="0" applyFont="1" applyFill="1" applyBorder="1" applyAlignment="1">
      <alignment/>
    </xf>
    <xf numFmtId="0" fontId="9" fillId="0" borderId="25" xfId="0" applyFont="1" applyFill="1" applyBorder="1" applyAlignment="1">
      <alignment/>
    </xf>
    <xf numFmtId="3" fontId="0" fillId="0" borderId="22" xfId="0" applyNumberFormat="1" applyFont="1" applyFill="1" applyBorder="1" applyAlignment="1">
      <alignment horizontal="center"/>
    </xf>
    <xf numFmtId="0" fontId="1" fillId="4" borderId="23" xfId="0" applyFont="1" applyFill="1" applyBorder="1" applyAlignment="1">
      <alignment/>
    </xf>
    <xf numFmtId="0" fontId="1" fillId="4" borderId="23" xfId="0" applyFont="1" applyFill="1" applyBorder="1" applyAlignment="1">
      <alignment horizontal="right"/>
    </xf>
    <xf numFmtId="0" fontId="1" fillId="4" borderId="11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1" fillId="4" borderId="0" xfId="0" applyFont="1" applyFill="1" applyBorder="1" applyAlignment="1">
      <alignment horizontal="right"/>
    </xf>
    <xf numFmtId="0" fontId="1" fillId="4" borderId="24" xfId="0" applyFont="1" applyFill="1" applyBorder="1" applyAlignment="1">
      <alignment/>
    </xf>
    <xf numFmtId="0" fontId="1" fillId="4" borderId="26" xfId="0" applyFont="1" applyFill="1" applyBorder="1" applyAlignment="1">
      <alignment/>
    </xf>
    <xf numFmtId="0" fontId="1" fillId="4" borderId="26" xfId="0" applyFont="1" applyFill="1" applyBorder="1" applyAlignment="1">
      <alignment horizontal="right"/>
    </xf>
    <xf numFmtId="0" fontId="9" fillId="0" borderId="29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3" fontId="1" fillId="0" borderId="21" xfId="0" applyNumberFormat="1" applyFont="1" applyFill="1" applyBorder="1" applyAlignment="1">
      <alignment horizontal="right"/>
    </xf>
    <xf numFmtId="3" fontId="1" fillId="0" borderId="19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3" fontId="1" fillId="4" borderId="19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Border="1" applyAlignment="1">
      <alignment vertical="top"/>
    </xf>
    <xf numFmtId="3" fontId="1" fillId="0" borderId="21" xfId="0" applyNumberFormat="1" applyFont="1" applyFill="1" applyBorder="1" applyAlignment="1">
      <alignment vertical="top"/>
    </xf>
    <xf numFmtId="3" fontId="1" fillId="0" borderId="19" xfId="0" applyNumberFormat="1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top"/>
    </xf>
    <xf numFmtId="0" fontId="9" fillId="0" borderId="19" xfId="0" applyFont="1" applyFill="1" applyBorder="1" applyAlignment="1">
      <alignment horizontal="center" vertical="top"/>
    </xf>
    <xf numFmtId="49" fontId="0" fillId="0" borderId="19" xfId="0" applyNumberFormat="1" applyFill="1" applyBorder="1" applyAlignment="1">
      <alignment horizontal="center" vertical="top" wrapText="1"/>
    </xf>
    <xf numFmtId="3" fontId="0" fillId="0" borderId="19" xfId="0" applyNumberFormat="1" applyFill="1" applyBorder="1" applyAlignment="1">
      <alignment vertical="top"/>
    </xf>
    <xf numFmtId="49" fontId="1" fillId="0" borderId="21" xfId="0" applyNumberFormat="1" applyFont="1" applyFill="1" applyBorder="1" applyAlignment="1">
      <alignment horizontal="center" vertical="top" wrapText="1"/>
    </xf>
    <xf numFmtId="49" fontId="1" fillId="0" borderId="22" xfId="0" applyNumberFormat="1" applyFont="1" applyFill="1" applyBorder="1" applyAlignment="1">
      <alignment horizontal="center" vertical="top" wrapText="1"/>
    </xf>
    <xf numFmtId="3" fontId="1" fillId="0" borderId="22" xfId="0" applyNumberFormat="1" applyFont="1" applyFill="1" applyBorder="1" applyAlignment="1">
      <alignment vertical="top"/>
    </xf>
    <xf numFmtId="3" fontId="0" fillId="0" borderId="21" xfId="0" applyNumberFormat="1" applyFill="1" applyBorder="1" applyAlignment="1">
      <alignment vertical="top"/>
    </xf>
    <xf numFmtId="49" fontId="0" fillId="0" borderId="19" xfId="0" applyNumberFormat="1" applyFill="1" applyBorder="1" applyAlignment="1">
      <alignment vertical="top" wrapText="1"/>
    </xf>
    <xf numFmtId="49" fontId="1" fillId="0" borderId="22" xfId="0" applyNumberFormat="1" applyFont="1" applyFill="1" applyBorder="1" applyAlignment="1">
      <alignment vertical="top" wrapText="1"/>
    </xf>
    <xf numFmtId="3" fontId="0" fillId="0" borderId="22" xfId="0" applyNumberFormat="1" applyFill="1" applyBorder="1" applyAlignment="1">
      <alignment vertical="top"/>
    </xf>
    <xf numFmtId="49" fontId="0" fillId="0" borderId="19" xfId="0" applyNumberFormat="1" applyFont="1" applyFill="1" applyBorder="1" applyAlignment="1">
      <alignment vertical="top" wrapText="1"/>
    </xf>
    <xf numFmtId="0" fontId="0" fillId="0" borderId="22" xfId="0" applyFill="1" applyBorder="1" applyAlignment="1">
      <alignment horizontal="center"/>
    </xf>
    <xf numFmtId="3" fontId="0" fillId="0" borderId="21" xfId="0" applyNumberFormat="1" applyFont="1" applyFill="1" applyBorder="1" applyAlignment="1">
      <alignment vertical="top"/>
    </xf>
    <xf numFmtId="0" fontId="0" fillId="0" borderId="19" xfId="0" applyFill="1" applyBorder="1" applyAlignment="1">
      <alignment horizontal="center"/>
    </xf>
    <xf numFmtId="3" fontId="1" fillId="0" borderId="19" xfId="0" applyNumberFormat="1" applyFont="1" applyFill="1" applyBorder="1" applyAlignment="1">
      <alignment vertical="top"/>
    </xf>
    <xf numFmtId="0" fontId="1" fillId="0" borderId="22" xfId="0" applyFont="1" applyFill="1" applyBorder="1" applyAlignment="1">
      <alignment horizontal="center" vertical="center"/>
    </xf>
    <xf numFmtId="0" fontId="0" fillId="0" borderId="22" xfId="0" applyFill="1" applyBorder="1" applyAlignment="1">
      <alignment vertical="top" wrapText="1"/>
    </xf>
    <xf numFmtId="0" fontId="1" fillId="0" borderId="22" xfId="0" applyFont="1" applyFill="1" applyBorder="1" applyAlignment="1">
      <alignment vertical="top" wrapText="1"/>
    </xf>
    <xf numFmtId="3" fontId="0" fillId="0" borderId="22" xfId="0" applyNumberFormat="1" applyFont="1" applyFill="1" applyBorder="1" applyAlignment="1">
      <alignment vertical="top"/>
    </xf>
    <xf numFmtId="0" fontId="1" fillId="0" borderId="29" xfId="0" applyFont="1" applyFill="1" applyBorder="1" applyAlignment="1">
      <alignment horizontal="left"/>
    </xf>
    <xf numFmtId="0" fontId="1" fillId="0" borderId="25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3" fontId="0" fillId="0" borderId="0" xfId="0" applyNumberFormat="1" applyFill="1" applyBorder="1" applyAlignment="1">
      <alignment vertical="top"/>
    </xf>
    <xf numFmtId="3" fontId="1" fillId="0" borderId="21" xfId="0" applyNumberFormat="1" applyFont="1" applyFill="1" applyBorder="1" applyAlignment="1">
      <alignment horizontal="center" vertical="top" wrapText="1"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 wrapText="1"/>
    </xf>
    <xf numFmtId="166" fontId="0" fillId="0" borderId="0" xfId="0" applyNumberFormat="1" applyFill="1" applyAlignment="1">
      <alignment/>
    </xf>
    <xf numFmtId="3" fontId="1" fillId="0" borderId="27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49" fontId="1" fillId="0" borderId="16" xfId="0" applyNumberFormat="1" applyFont="1" applyFill="1" applyBorder="1" applyAlignment="1">
      <alignment/>
    </xf>
    <xf numFmtId="0" fontId="1" fillId="4" borderId="20" xfId="0" applyFont="1" applyFill="1" applyBorder="1" applyAlignment="1">
      <alignment vertical="top"/>
    </xf>
    <xf numFmtId="0" fontId="0" fillId="4" borderId="23" xfId="0" applyFont="1" applyFill="1" applyBorder="1" applyAlignment="1">
      <alignment vertical="top"/>
    </xf>
    <xf numFmtId="0" fontId="0" fillId="4" borderId="23" xfId="0" applyFont="1" applyFill="1" applyBorder="1" applyAlignment="1">
      <alignment horizontal="right" vertical="top"/>
    </xf>
    <xf numFmtId="0" fontId="1" fillId="4" borderId="27" xfId="0" applyFont="1" applyFill="1" applyBorder="1" applyAlignment="1">
      <alignment vertical="top" wrapText="1"/>
    </xf>
    <xf numFmtId="3" fontId="1" fillId="4" borderId="19" xfId="0" applyNumberFormat="1" applyFont="1" applyFill="1" applyBorder="1" applyAlignment="1">
      <alignment vertical="top"/>
    </xf>
    <xf numFmtId="49" fontId="1" fillId="4" borderId="20" xfId="0" applyNumberFormat="1" applyFont="1" applyFill="1" applyBorder="1" applyAlignment="1">
      <alignment horizontal="right"/>
    </xf>
    <xf numFmtId="49" fontId="1" fillId="4" borderId="24" xfId="0" applyNumberFormat="1" applyFont="1" applyFill="1" applyBorder="1" applyAlignment="1">
      <alignment horizontal="right"/>
    </xf>
    <xf numFmtId="0" fontId="9" fillId="4" borderId="26" xfId="0" applyFont="1" applyFill="1" applyBorder="1" applyAlignment="1">
      <alignment/>
    </xf>
    <xf numFmtId="0" fontId="9" fillId="4" borderId="10" xfId="0" applyFont="1" applyFill="1" applyBorder="1" applyAlignment="1">
      <alignment/>
    </xf>
    <xf numFmtId="0" fontId="9" fillId="4" borderId="25" xfId="0" applyFont="1" applyFill="1" applyBorder="1" applyAlignment="1">
      <alignment/>
    </xf>
    <xf numFmtId="0" fontId="9" fillId="4" borderId="0" xfId="0" applyFont="1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wrapText="1"/>
    </xf>
    <xf numFmtId="0" fontId="1" fillId="0" borderId="25" xfId="0" applyFont="1" applyFill="1" applyBorder="1" applyAlignment="1">
      <alignment horizontal="right"/>
    </xf>
    <xf numFmtId="3" fontId="1" fillId="0" borderId="66" xfId="0" applyNumberFormat="1" applyFont="1" applyFill="1" applyBorder="1" applyAlignment="1">
      <alignment/>
    </xf>
    <xf numFmtId="3" fontId="1" fillId="0" borderId="32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1" fillId="0" borderId="25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Alignment="1">
      <alignment horizontal="right" wrapText="1"/>
    </xf>
    <xf numFmtId="49" fontId="0" fillId="0" borderId="29" xfId="0" applyNumberFormat="1" applyFont="1" applyFill="1" applyBorder="1" applyAlignment="1">
      <alignment horizontal="right"/>
    </xf>
    <xf numFmtId="3" fontId="1" fillId="0" borderId="27" xfId="0" applyNumberFormat="1" applyFont="1" applyFill="1" applyBorder="1" applyAlignment="1">
      <alignment horizontal="right"/>
    </xf>
    <xf numFmtId="3" fontId="1" fillId="0" borderId="28" xfId="0" applyNumberFormat="1" applyFont="1" applyFill="1" applyBorder="1" applyAlignment="1">
      <alignment horizontal="right"/>
    </xf>
    <xf numFmtId="0" fontId="1" fillId="0" borderId="50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7" xfId="0" applyFont="1" applyBorder="1" applyAlignment="1">
      <alignment/>
    </xf>
    <xf numFmtId="0" fontId="18" fillId="0" borderId="42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3" fontId="0" fillId="0" borderId="42" xfId="0" applyNumberFormat="1" applyFont="1" applyBorder="1" applyAlignment="1">
      <alignment/>
    </xf>
    <xf numFmtId="3" fontId="16" fillId="0" borderId="42" xfId="0" applyNumberFormat="1" applyFont="1" applyBorder="1" applyAlignment="1">
      <alignment/>
    </xf>
    <xf numFmtId="0" fontId="1" fillId="0" borderId="55" xfId="0" applyFont="1" applyBorder="1" applyAlignment="1">
      <alignment/>
    </xf>
    <xf numFmtId="0" fontId="0" fillId="0" borderId="49" xfId="0" applyFont="1" applyBorder="1" applyAlignment="1">
      <alignment horizontal="center"/>
    </xf>
    <xf numFmtId="3" fontId="0" fillId="0" borderId="49" xfId="0" applyNumberFormat="1" applyFont="1" applyBorder="1" applyAlignment="1">
      <alignment/>
    </xf>
    <xf numFmtId="0" fontId="0" fillId="0" borderId="50" xfId="0" applyFont="1" applyBorder="1" applyAlignment="1">
      <alignment horizontal="center"/>
    </xf>
    <xf numFmtId="3" fontId="0" fillId="0" borderId="50" xfId="0" applyNumberFormat="1" applyFont="1" applyBorder="1" applyAlignment="1">
      <alignment/>
    </xf>
    <xf numFmtId="3" fontId="0" fillId="0" borderId="47" xfId="0" applyNumberFormat="1" applyFont="1" applyBorder="1" applyAlignment="1">
      <alignment/>
    </xf>
    <xf numFmtId="3" fontId="0" fillId="0" borderId="67" xfId="0" applyNumberFormat="1" applyFont="1" applyBorder="1" applyAlignment="1">
      <alignment/>
    </xf>
    <xf numFmtId="0" fontId="0" fillId="0" borderId="67" xfId="0" applyFont="1" applyBorder="1" applyAlignment="1">
      <alignment horizontal="center"/>
    </xf>
    <xf numFmtId="3" fontId="1" fillId="0" borderId="42" xfId="0" applyNumberFormat="1" applyFont="1" applyBorder="1" applyAlignment="1">
      <alignment/>
    </xf>
    <xf numFmtId="3" fontId="16" fillId="0" borderId="67" xfId="0" applyNumberFormat="1" applyFont="1" applyBorder="1" applyAlignment="1">
      <alignment/>
    </xf>
    <xf numFmtId="0" fontId="0" fillId="0" borderId="37" xfId="0" applyFont="1" applyBorder="1" applyAlignment="1">
      <alignment/>
    </xf>
    <xf numFmtId="3" fontId="0" fillId="0" borderId="37" xfId="0" applyNumberFormat="1" applyFont="1" applyBorder="1" applyAlignment="1">
      <alignment/>
    </xf>
    <xf numFmtId="3" fontId="0" fillId="0" borderId="54" xfId="0" applyNumberFormat="1" applyFont="1" applyBorder="1" applyAlignment="1">
      <alignment/>
    </xf>
    <xf numFmtId="0" fontId="0" fillId="0" borderId="53" xfId="0" applyFont="1" applyBorder="1" applyAlignment="1">
      <alignment/>
    </xf>
    <xf numFmtId="3" fontId="0" fillId="0" borderId="53" xfId="0" applyNumberFormat="1" applyFont="1" applyBorder="1" applyAlignment="1">
      <alignment/>
    </xf>
    <xf numFmtId="0" fontId="0" fillId="0" borderId="42" xfId="0" applyFont="1" applyBorder="1" applyAlignment="1">
      <alignment horizontal="center"/>
    </xf>
    <xf numFmtId="0" fontId="0" fillId="0" borderId="42" xfId="0" applyFont="1" applyBorder="1" applyAlignment="1">
      <alignment/>
    </xf>
    <xf numFmtId="0" fontId="0" fillId="0" borderId="67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0" xfId="0" applyFont="1" applyAlignment="1">
      <alignment/>
    </xf>
    <xf numFmtId="3" fontId="1" fillId="0" borderId="55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55" xfId="0" applyNumberFormat="1" applyFont="1" applyBorder="1" applyAlignment="1">
      <alignment/>
    </xf>
    <xf numFmtId="0" fontId="0" fillId="0" borderId="49" xfId="0" applyFont="1" applyBorder="1" applyAlignment="1">
      <alignment horizontal="justify"/>
    </xf>
    <xf numFmtId="3" fontId="0" fillId="0" borderId="65" xfId="0" applyNumberFormat="1" applyFont="1" applyBorder="1" applyAlignment="1">
      <alignment/>
    </xf>
    <xf numFmtId="0" fontId="1" fillId="0" borderId="54" xfId="0" applyFont="1" applyBorder="1" applyAlignment="1">
      <alignment/>
    </xf>
    <xf numFmtId="3" fontId="0" fillId="0" borderId="36" xfId="0" applyNumberFormat="1" applyFont="1" applyBorder="1" applyAlignment="1">
      <alignment/>
    </xf>
    <xf numFmtId="0" fontId="1" fillId="0" borderId="56" xfId="0" applyFont="1" applyBorder="1" applyAlignment="1">
      <alignment/>
    </xf>
    <xf numFmtId="3" fontId="16" fillId="0" borderId="41" xfId="0" applyNumberFormat="1" applyFont="1" applyBorder="1" applyAlignment="1">
      <alignment/>
    </xf>
    <xf numFmtId="3" fontId="16" fillId="0" borderId="53" xfId="0" applyNumberFormat="1" applyFont="1" applyBorder="1" applyAlignment="1">
      <alignment/>
    </xf>
    <xf numFmtId="0" fontId="0" fillId="0" borderId="54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49" xfId="0" applyFont="1" applyBorder="1" applyAlignment="1">
      <alignment/>
    </xf>
    <xf numFmtId="3" fontId="0" fillId="0" borderId="49" xfId="0" applyNumberFormat="1" applyFont="1" applyBorder="1" applyAlignment="1">
      <alignment/>
    </xf>
    <xf numFmtId="3" fontId="0" fillId="0" borderId="54" xfId="0" applyNumberFormat="1" applyFont="1" applyBorder="1" applyAlignment="1">
      <alignment/>
    </xf>
    <xf numFmtId="0" fontId="0" fillId="0" borderId="50" xfId="0" applyFont="1" applyBorder="1" applyAlignment="1">
      <alignment horizontal="center"/>
    </xf>
    <xf numFmtId="3" fontId="0" fillId="0" borderId="50" xfId="0" applyNumberFormat="1" applyFont="1" applyBorder="1" applyAlignment="1">
      <alignment/>
    </xf>
    <xf numFmtId="3" fontId="0" fillId="0" borderId="65" xfId="0" applyNumberFormat="1" applyFont="1" applyBorder="1" applyAlignment="1">
      <alignment/>
    </xf>
    <xf numFmtId="0" fontId="0" fillId="0" borderId="47" xfId="0" applyFont="1" applyBorder="1" applyAlignment="1">
      <alignment horizontal="center"/>
    </xf>
    <xf numFmtId="3" fontId="0" fillId="0" borderId="47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0" fontId="0" fillId="0" borderId="0" xfId="0" applyFont="1" applyAlignment="1">
      <alignment horizontal="center"/>
    </xf>
    <xf numFmtId="3" fontId="0" fillId="0" borderId="41" xfId="0" applyNumberFormat="1" applyFont="1" applyBorder="1" applyAlignment="1">
      <alignment/>
    </xf>
    <xf numFmtId="0" fontId="1" fillId="0" borderId="49" xfId="0" applyFont="1" applyBorder="1" applyAlignment="1">
      <alignment/>
    </xf>
    <xf numFmtId="0" fontId="1" fillId="0" borderId="47" xfId="0" applyFont="1" applyBorder="1" applyAlignment="1">
      <alignment/>
    </xf>
    <xf numFmtId="3" fontId="16" fillId="0" borderId="47" xfId="0" applyNumberFormat="1" applyFont="1" applyBorder="1" applyAlignment="1">
      <alignment/>
    </xf>
    <xf numFmtId="3" fontId="16" fillId="0" borderId="56" xfId="0" applyNumberFormat="1" applyFont="1" applyBorder="1" applyAlignment="1">
      <alignment/>
    </xf>
    <xf numFmtId="0" fontId="0" fillId="0" borderId="54" xfId="0" applyFont="1" applyBorder="1" applyAlignment="1">
      <alignment/>
    </xf>
    <xf numFmtId="0" fontId="0" fillId="0" borderId="56" xfId="0" applyFont="1" applyBorder="1" applyAlignment="1">
      <alignment/>
    </xf>
    <xf numFmtId="3" fontId="0" fillId="0" borderId="37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53" xfId="0" applyNumberFormat="1" applyFont="1" applyBorder="1" applyAlignment="1">
      <alignment/>
    </xf>
    <xf numFmtId="0" fontId="0" fillId="0" borderId="4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65" xfId="0" applyFont="1" applyBorder="1" applyAlignment="1">
      <alignment/>
    </xf>
    <xf numFmtId="3" fontId="0" fillId="0" borderId="48" xfId="0" applyNumberFormat="1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56" xfId="0" applyFont="1" applyBorder="1" applyAlignment="1">
      <alignment/>
    </xf>
    <xf numFmtId="0" fontId="0" fillId="0" borderId="65" xfId="0" applyFont="1" applyBorder="1" applyAlignment="1">
      <alignment horizontal="center"/>
    </xf>
    <xf numFmtId="0" fontId="0" fillId="0" borderId="0" xfId="0" applyFont="1" applyAlignment="1">
      <alignment horizontal="center"/>
    </xf>
    <xf numFmtId="3" fontId="1" fillId="0" borderId="47" xfId="0" applyNumberFormat="1" applyFont="1" applyBorder="1" applyAlignment="1">
      <alignment/>
    </xf>
    <xf numFmtId="0" fontId="9" fillId="0" borderId="0" xfId="0" applyFont="1" applyFill="1" applyBorder="1" applyAlignment="1">
      <alignment vertical="top"/>
    </xf>
    <xf numFmtId="0" fontId="7" fillId="0" borderId="0" xfId="0" applyFont="1" applyAlignment="1">
      <alignment horizontal="right"/>
    </xf>
    <xf numFmtId="49" fontId="9" fillId="0" borderId="19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0" fontId="0" fillId="0" borderId="29" xfId="0" applyBorder="1" applyAlignment="1">
      <alignment wrapText="1"/>
    </xf>
    <xf numFmtId="0" fontId="0" fillId="0" borderId="27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/>
    </xf>
    <xf numFmtId="41" fontId="0" fillId="0" borderId="22" xfId="0" applyNumberFormat="1" applyBorder="1" applyAlignment="1">
      <alignment/>
    </xf>
    <xf numFmtId="3" fontId="9" fillId="0" borderId="0" xfId="0" applyNumberFormat="1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9" fillId="0" borderId="29" xfId="0" applyFont="1" applyBorder="1" applyAlignment="1">
      <alignment horizontal="center"/>
    </xf>
    <xf numFmtId="3" fontId="9" fillId="0" borderId="28" xfId="0" applyNumberFormat="1" applyFont="1" applyBorder="1" applyAlignment="1">
      <alignment horizontal="center"/>
    </xf>
    <xf numFmtId="0" fontId="0" fillId="0" borderId="19" xfId="0" applyBorder="1" applyAlignment="1">
      <alignment vertical="top" wrapText="1"/>
    </xf>
    <xf numFmtId="3" fontId="0" fillId="0" borderId="19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0" fillId="0" borderId="21" xfId="0" applyBorder="1" applyAlignment="1">
      <alignment horizontal="left" vertical="top" wrapText="1"/>
    </xf>
    <xf numFmtId="3" fontId="9" fillId="0" borderId="0" xfId="0" applyNumberFormat="1" applyFont="1" applyAlignment="1">
      <alignment horizontal="right"/>
    </xf>
    <xf numFmtId="0" fontId="1" fillId="0" borderId="27" xfId="0" applyFont="1" applyBorder="1" applyAlignment="1">
      <alignment horizontal="center"/>
    </xf>
    <xf numFmtId="3" fontId="1" fillId="0" borderId="27" xfId="0" applyNumberFormat="1" applyFont="1" applyBorder="1" applyAlignment="1">
      <alignment horizontal="center"/>
    </xf>
    <xf numFmtId="3" fontId="1" fillId="0" borderId="25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0" fillId="0" borderId="19" xfId="0" applyFont="1" applyBorder="1" applyAlignment="1">
      <alignment horizontal="center"/>
    </xf>
    <xf numFmtId="0" fontId="0" fillId="0" borderId="27" xfId="0" applyFont="1" applyFill="1" applyBorder="1" applyAlignment="1">
      <alignment horizontal="left" wrapText="1"/>
    </xf>
    <xf numFmtId="0" fontId="0" fillId="0" borderId="26" xfId="0" applyFont="1" applyBorder="1" applyAlignment="1">
      <alignment/>
    </xf>
    <xf numFmtId="0" fontId="0" fillId="0" borderId="28" xfId="0" applyFont="1" applyFill="1" applyBorder="1" applyAlignment="1">
      <alignment horizontal="left" wrapText="1"/>
    </xf>
    <xf numFmtId="0" fontId="9" fillId="0" borderId="0" xfId="0" applyFont="1" applyAlignment="1">
      <alignment horizontal="right"/>
    </xf>
    <xf numFmtId="0" fontId="1" fillId="0" borderId="0" xfId="0" applyNumberFormat="1" applyFont="1" applyAlignment="1">
      <alignment horizontal="left"/>
    </xf>
    <xf numFmtId="0" fontId="1" fillId="0" borderId="68" xfId="0" applyFont="1" applyBorder="1" applyAlignment="1">
      <alignment horizontal="left"/>
    </xf>
    <xf numFmtId="3" fontId="1" fillId="0" borderId="21" xfId="0" applyNumberFormat="1" applyFont="1" applyBorder="1" applyAlignment="1">
      <alignment horizontal="right"/>
    </xf>
    <xf numFmtId="0" fontId="1" fillId="0" borderId="26" xfId="0" applyFont="1" applyBorder="1" applyAlignment="1">
      <alignment/>
    </xf>
    <xf numFmtId="0" fontId="1" fillId="0" borderId="26" xfId="0" applyFont="1" applyFill="1" applyBorder="1" applyAlignment="1">
      <alignment horizontal="left"/>
    </xf>
    <xf numFmtId="3" fontId="1" fillId="0" borderId="22" xfId="0" applyNumberFormat="1" applyFont="1" applyBorder="1" applyAlignment="1">
      <alignment horizontal="right"/>
    </xf>
    <xf numFmtId="0" fontId="0" fillId="0" borderId="19" xfId="0" applyFont="1" applyBorder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20" xfId="0" applyFont="1" applyBorder="1" applyAlignment="1">
      <alignment horizontal="left"/>
    </xf>
    <xf numFmtId="3" fontId="1" fillId="0" borderId="19" xfId="0" applyNumberFormat="1" applyFont="1" applyBorder="1" applyAlignment="1">
      <alignment horizontal="right"/>
    </xf>
    <xf numFmtId="3" fontId="1" fillId="0" borderId="21" xfId="0" applyNumberFormat="1" applyFont="1" applyBorder="1" applyAlignment="1">
      <alignment/>
    </xf>
    <xf numFmtId="0" fontId="1" fillId="0" borderId="24" xfId="0" applyFont="1" applyBorder="1" applyAlignment="1">
      <alignment/>
    </xf>
    <xf numFmtId="3" fontId="1" fillId="0" borderId="22" xfId="0" applyNumberFormat="1" applyFont="1" applyBorder="1" applyAlignment="1">
      <alignment/>
    </xf>
    <xf numFmtId="0" fontId="1" fillId="0" borderId="16" xfId="0" applyFont="1" applyBorder="1" applyAlignment="1">
      <alignment horizontal="center"/>
    </xf>
    <xf numFmtId="3" fontId="1" fillId="0" borderId="18" xfId="0" applyNumberFormat="1" applyFont="1" applyBorder="1" applyAlignment="1">
      <alignment horizontal="right"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2" xfId="0" applyFont="1" applyBorder="1" applyAlignment="1">
      <alignment/>
    </xf>
    <xf numFmtId="3" fontId="1" fillId="0" borderId="17" xfId="0" applyNumberFormat="1" applyFont="1" applyFill="1" applyBorder="1" applyAlignment="1">
      <alignment/>
    </xf>
    <xf numFmtId="3" fontId="0" fillId="0" borderId="4" xfId="0" applyNumberFormat="1" applyFont="1" applyFill="1" applyBorder="1" applyAlignment="1">
      <alignment/>
    </xf>
    <xf numFmtId="0" fontId="0" fillId="2" borderId="6" xfId="0" applyFont="1" applyFill="1" applyBorder="1" applyAlignment="1">
      <alignment horizontal="right"/>
    </xf>
    <xf numFmtId="3" fontId="0" fillId="2" borderId="2" xfId="0" applyNumberFormat="1" applyFont="1" applyFill="1" applyBorder="1" applyAlignment="1">
      <alignment/>
    </xf>
    <xf numFmtId="0" fontId="0" fillId="0" borderId="6" xfId="0" applyFont="1" applyFill="1" applyBorder="1" applyAlignment="1">
      <alignment horizontal="right"/>
    </xf>
    <xf numFmtId="0" fontId="1" fillId="0" borderId="44" xfId="0" applyFont="1" applyFill="1" applyBorder="1" applyAlignment="1">
      <alignment/>
    </xf>
    <xf numFmtId="3" fontId="0" fillId="0" borderId="2" xfId="0" applyNumberFormat="1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1" fillId="0" borderId="51" xfId="0" applyFont="1" applyBorder="1" applyAlignment="1">
      <alignment/>
    </xf>
    <xf numFmtId="1" fontId="0" fillId="0" borderId="6" xfId="0" applyNumberFormat="1" applyFont="1" applyBorder="1" applyAlignment="1">
      <alignment horizontal="left" wrapText="1"/>
    </xf>
    <xf numFmtId="0" fontId="0" fillId="0" borderId="5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41" fontId="1" fillId="0" borderId="0" xfId="0" applyNumberFormat="1" applyFont="1" applyAlignment="1">
      <alignment/>
    </xf>
    <xf numFmtId="41" fontId="1" fillId="0" borderId="0" xfId="0" applyNumberFormat="1" applyFont="1" applyAlignment="1">
      <alignment horizontal="left"/>
    </xf>
    <xf numFmtId="0" fontId="16" fillId="0" borderId="0" xfId="0" applyFont="1" applyAlignment="1">
      <alignment horizontal="left"/>
    </xf>
    <xf numFmtId="3" fontId="1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1" fillId="0" borderId="16" xfId="0" applyFont="1" applyFill="1" applyBorder="1" applyAlignment="1">
      <alignment/>
    </xf>
    <xf numFmtId="0" fontId="0" fillId="0" borderId="29" xfId="0" applyBorder="1" applyAlignment="1">
      <alignment/>
    </xf>
    <xf numFmtId="0" fontId="1" fillId="0" borderId="15" xfId="0" applyFont="1" applyFill="1" applyBorder="1" applyAlignment="1">
      <alignment/>
    </xf>
    <xf numFmtId="0" fontId="0" fillId="0" borderId="53" xfId="0" applyBorder="1" applyAlignment="1">
      <alignment/>
    </xf>
    <xf numFmtId="0" fontId="1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51" xfId="0" applyFont="1" applyFill="1" applyBorder="1" applyAlignment="1">
      <alignment/>
    </xf>
    <xf numFmtId="0" fontId="0" fillId="0" borderId="55" xfId="0" applyFill="1" applyBorder="1" applyAlignment="1">
      <alignment/>
    </xf>
    <xf numFmtId="0" fontId="9" fillId="0" borderId="11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5</xdr:col>
      <xdr:colOff>666750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42925" y="9525"/>
          <a:ext cx="6953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</a:t>
          </a:r>
          <a:r>
            <a:rPr lang="en-US" cap="none" sz="11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
                                PLAN   INWESTYCJI   NA   LATA   2003 - 2005</a:t>
          </a:r>
        </a:p>
      </xdr:txBody>
    </xdr:sp>
    <xdr:clientData/>
  </xdr:twoCellAnchor>
  <xdr:twoCellAnchor>
    <xdr:from>
      <xdr:col>3</xdr:col>
      <xdr:colOff>0</xdr:colOff>
      <xdr:row>0</xdr:row>
      <xdr:rowOff>9525</xdr:rowOff>
    </xdr:from>
    <xdr:to>
      <xdr:col>9</xdr:col>
      <xdr:colOff>9525</xdr:colOff>
      <xdr:row>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057775" y="9525"/>
          <a:ext cx="50863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Załącznik Nr  4 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                                         .             </a:t>
          </a:r>
        </a:p>
      </xdr:txBody>
    </xdr:sp>
    <xdr:clientData/>
  </xdr:twoCellAnchor>
  <xdr:twoCellAnchor>
    <xdr:from>
      <xdr:col>1</xdr:col>
      <xdr:colOff>0</xdr:colOff>
      <xdr:row>469</xdr:row>
      <xdr:rowOff>19050</xdr:rowOff>
    </xdr:from>
    <xdr:to>
      <xdr:col>4</xdr:col>
      <xdr:colOff>0</xdr:colOff>
      <xdr:row>470</xdr:row>
      <xdr:rowOff>28575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42925" y="75980925"/>
          <a:ext cx="5381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ZESTAWIENIE   ZBIORCZE  LATA  2003, 2004, 2005</a:t>
          </a:r>
        </a:p>
      </xdr:txBody>
    </xdr:sp>
    <xdr:clientData/>
  </xdr:twoCellAnchor>
  <xdr:twoCellAnchor>
    <xdr:from>
      <xdr:col>8</xdr:col>
      <xdr:colOff>0</xdr:colOff>
      <xdr:row>254</xdr:row>
      <xdr:rowOff>0</xdr:rowOff>
    </xdr:from>
    <xdr:to>
      <xdr:col>8</xdr:col>
      <xdr:colOff>257175</xdr:colOff>
      <xdr:row>287</xdr:row>
      <xdr:rowOff>152400</xdr:rowOff>
    </xdr:to>
    <xdr:sp>
      <xdr:nvSpPr>
        <xdr:cNvPr id="4" name="AutoShape 4"/>
        <xdr:cNvSpPr>
          <a:spLocks/>
        </xdr:cNvSpPr>
      </xdr:nvSpPr>
      <xdr:spPr>
        <a:xfrm>
          <a:off x="9391650" y="41148000"/>
          <a:ext cx="257175" cy="5495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847725</xdr:colOff>
      <xdr:row>300</xdr:row>
      <xdr:rowOff>9525</xdr:rowOff>
    </xdr:from>
    <xdr:to>
      <xdr:col>8</xdr:col>
      <xdr:colOff>276225</xdr:colOff>
      <xdr:row>321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9391650" y="48606075"/>
          <a:ext cx="276225" cy="35528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324</xdr:row>
      <xdr:rowOff>9525</xdr:rowOff>
    </xdr:from>
    <xdr:to>
      <xdr:col>8</xdr:col>
      <xdr:colOff>295275</xdr:colOff>
      <xdr:row>359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9391650" y="52492275"/>
          <a:ext cx="295275" cy="5819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28575</xdr:colOff>
      <xdr:row>361</xdr:row>
      <xdr:rowOff>9525</xdr:rowOff>
    </xdr:from>
    <xdr:to>
      <xdr:col>8</xdr:col>
      <xdr:colOff>323850</xdr:colOff>
      <xdr:row>392</xdr:row>
      <xdr:rowOff>142875</xdr:rowOff>
    </xdr:to>
    <xdr:sp>
      <xdr:nvSpPr>
        <xdr:cNvPr id="7" name="AutoShape 7"/>
        <xdr:cNvSpPr>
          <a:spLocks/>
        </xdr:cNvSpPr>
      </xdr:nvSpPr>
      <xdr:spPr>
        <a:xfrm>
          <a:off x="9420225" y="58483500"/>
          <a:ext cx="295275" cy="51530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9525</xdr:colOff>
      <xdr:row>79</xdr:row>
      <xdr:rowOff>0</xdr:rowOff>
    </xdr:from>
    <xdr:to>
      <xdr:col>8</xdr:col>
      <xdr:colOff>276225</xdr:colOff>
      <xdr:row>83</xdr:row>
      <xdr:rowOff>28575</xdr:rowOff>
    </xdr:to>
    <xdr:sp>
      <xdr:nvSpPr>
        <xdr:cNvPr id="8" name="AutoShape 8"/>
        <xdr:cNvSpPr>
          <a:spLocks/>
        </xdr:cNvSpPr>
      </xdr:nvSpPr>
      <xdr:spPr>
        <a:xfrm>
          <a:off x="9401175" y="12811125"/>
          <a:ext cx="257175" cy="676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847725</xdr:colOff>
      <xdr:row>174</xdr:row>
      <xdr:rowOff>0</xdr:rowOff>
    </xdr:from>
    <xdr:to>
      <xdr:col>8</xdr:col>
      <xdr:colOff>276225</xdr:colOff>
      <xdr:row>178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9391650" y="28194000"/>
          <a:ext cx="276225" cy="7905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188</xdr:row>
      <xdr:rowOff>0</xdr:rowOff>
    </xdr:from>
    <xdr:to>
      <xdr:col>8</xdr:col>
      <xdr:colOff>314325</xdr:colOff>
      <xdr:row>203</xdr:row>
      <xdr:rowOff>161925</xdr:rowOff>
    </xdr:to>
    <xdr:sp>
      <xdr:nvSpPr>
        <xdr:cNvPr id="10" name="AutoShape 10"/>
        <xdr:cNvSpPr>
          <a:spLocks/>
        </xdr:cNvSpPr>
      </xdr:nvSpPr>
      <xdr:spPr>
        <a:xfrm>
          <a:off x="9391650" y="30460950"/>
          <a:ext cx="314325" cy="2590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247650</xdr:colOff>
      <xdr:row>15</xdr:row>
      <xdr:rowOff>161925</xdr:rowOff>
    </xdr:to>
    <xdr:sp>
      <xdr:nvSpPr>
        <xdr:cNvPr id="11" name="AutoShape 11"/>
        <xdr:cNvSpPr>
          <a:spLocks/>
        </xdr:cNvSpPr>
      </xdr:nvSpPr>
      <xdr:spPr>
        <a:xfrm>
          <a:off x="9391650" y="1638300"/>
          <a:ext cx="247650" cy="971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847725</xdr:colOff>
      <xdr:row>40</xdr:row>
      <xdr:rowOff>19050</xdr:rowOff>
    </xdr:from>
    <xdr:to>
      <xdr:col>8</xdr:col>
      <xdr:colOff>276225</xdr:colOff>
      <xdr:row>42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9391650" y="6515100"/>
          <a:ext cx="276225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847725</xdr:colOff>
      <xdr:row>151</xdr:row>
      <xdr:rowOff>9525</xdr:rowOff>
    </xdr:from>
    <xdr:to>
      <xdr:col>8</xdr:col>
      <xdr:colOff>257175</xdr:colOff>
      <xdr:row>167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9391650" y="24479250"/>
          <a:ext cx="257175" cy="2581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9525</xdr:colOff>
      <xdr:row>444</xdr:row>
      <xdr:rowOff>0</xdr:rowOff>
    </xdr:from>
    <xdr:to>
      <xdr:col>8</xdr:col>
      <xdr:colOff>228600</xdr:colOff>
      <xdr:row>453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9401175" y="71913750"/>
          <a:ext cx="219075" cy="1457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238125</xdr:colOff>
      <xdr:row>21</xdr:row>
      <xdr:rowOff>161925</xdr:rowOff>
    </xdr:to>
    <xdr:sp>
      <xdr:nvSpPr>
        <xdr:cNvPr id="15" name="AutoShape 15"/>
        <xdr:cNvSpPr>
          <a:spLocks/>
        </xdr:cNvSpPr>
      </xdr:nvSpPr>
      <xdr:spPr>
        <a:xfrm>
          <a:off x="9391650" y="2933700"/>
          <a:ext cx="238125" cy="647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847725</xdr:colOff>
      <xdr:row>396</xdr:row>
      <xdr:rowOff>0</xdr:rowOff>
    </xdr:from>
    <xdr:to>
      <xdr:col>8</xdr:col>
      <xdr:colOff>276225</xdr:colOff>
      <xdr:row>430</xdr:row>
      <xdr:rowOff>152400</xdr:rowOff>
    </xdr:to>
    <xdr:sp>
      <xdr:nvSpPr>
        <xdr:cNvPr id="16" name="AutoShape 16"/>
        <xdr:cNvSpPr>
          <a:spLocks/>
        </xdr:cNvSpPr>
      </xdr:nvSpPr>
      <xdr:spPr>
        <a:xfrm>
          <a:off x="9391650" y="64141350"/>
          <a:ext cx="276225" cy="5657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847725</xdr:colOff>
      <xdr:row>113</xdr:row>
      <xdr:rowOff>161925</xdr:rowOff>
    </xdr:from>
    <xdr:to>
      <xdr:col>8</xdr:col>
      <xdr:colOff>304800</xdr:colOff>
      <xdr:row>143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9391650" y="18478500"/>
          <a:ext cx="304800" cy="46958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9525</xdr:colOff>
      <xdr:row>85</xdr:row>
      <xdr:rowOff>9525</xdr:rowOff>
    </xdr:from>
    <xdr:to>
      <xdr:col>8</xdr:col>
      <xdr:colOff>257175</xdr:colOff>
      <xdr:row>99</xdr:row>
      <xdr:rowOff>161925</xdr:rowOff>
    </xdr:to>
    <xdr:sp>
      <xdr:nvSpPr>
        <xdr:cNvPr id="18" name="AutoShape 18"/>
        <xdr:cNvSpPr>
          <a:spLocks/>
        </xdr:cNvSpPr>
      </xdr:nvSpPr>
      <xdr:spPr>
        <a:xfrm>
          <a:off x="9401175" y="13792200"/>
          <a:ext cx="247650" cy="2419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180</xdr:row>
      <xdr:rowOff>28575</xdr:rowOff>
    </xdr:from>
    <xdr:to>
      <xdr:col>8</xdr:col>
      <xdr:colOff>247650</xdr:colOff>
      <xdr:row>184</xdr:row>
      <xdr:rowOff>152400</xdr:rowOff>
    </xdr:to>
    <xdr:sp>
      <xdr:nvSpPr>
        <xdr:cNvPr id="19" name="AutoShape 19"/>
        <xdr:cNvSpPr>
          <a:spLocks/>
        </xdr:cNvSpPr>
      </xdr:nvSpPr>
      <xdr:spPr>
        <a:xfrm>
          <a:off x="9391650" y="29194125"/>
          <a:ext cx="247650" cy="771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219075</xdr:colOff>
      <xdr:row>214</xdr:row>
      <xdr:rowOff>152400</xdr:rowOff>
    </xdr:to>
    <xdr:sp>
      <xdr:nvSpPr>
        <xdr:cNvPr id="20" name="AutoShape 20"/>
        <xdr:cNvSpPr>
          <a:spLocks/>
        </xdr:cNvSpPr>
      </xdr:nvSpPr>
      <xdr:spPr>
        <a:xfrm>
          <a:off x="9391650" y="33537525"/>
          <a:ext cx="219075" cy="1285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216</xdr:row>
      <xdr:rowOff>28575</xdr:rowOff>
    </xdr:from>
    <xdr:to>
      <xdr:col>8</xdr:col>
      <xdr:colOff>219075</xdr:colOff>
      <xdr:row>225</xdr:row>
      <xdr:rowOff>152400</xdr:rowOff>
    </xdr:to>
    <xdr:sp>
      <xdr:nvSpPr>
        <xdr:cNvPr id="21" name="AutoShape 21"/>
        <xdr:cNvSpPr>
          <a:spLocks/>
        </xdr:cNvSpPr>
      </xdr:nvSpPr>
      <xdr:spPr>
        <a:xfrm>
          <a:off x="9391650" y="35023425"/>
          <a:ext cx="219075" cy="1581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432</xdr:row>
      <xdr:rowOff>0</xdr:rowOff>
    </xdr:from>
    <xdr:to>
      <xdr:col>8</xdr:col>
      <xdr:colOff>247650</xdr:colOff>
      <xdr:row>441</xdr:row>
      <xdr:rowOff>142875</xdr:rowOff>
    </xdr:to>
    <xdr:sp>
      <xdr:nvSpPr>
        <xdr:cNvPr id="22" name="AutoShape 22"/>
        <xdr:cNvSpPr>
          <a:spLocks/>
        </xdr:cNvSpPr>
      </xdr:nvSpPr>
      <xdr:spPr>
        <a:xfrm>
          <a:off x="9391650" y="69970650"/>
          <a:ext cx="247650" cy="1600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9525</xdr:rowOff>
    </xdr:from>
    <xdr:to>
      <xdr:col>5</xdr:col>
      <xdr:colOff>666750</xdr:colOff>
      <xdr:row>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542925" y="9525"/>
          <a:ext cx="6953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</a:t>
          </a:r>
          <a:r>
            <a:rPr lang="en-US" cap="none" sz="11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
                                PLAN   INWESTYCJI   NA   LATA   2003 - 2005</a:t>
          </a:r>
        </a:p>
      </xdr:txBody>
    </xdr:sp>
    <xdr:clientData/>
  </xdr:twoCellAnchor>
  <xdr:twoCellAnchor>
    <xdr:from>
      <xdr:col>3</xdr:col>
      <xdr:colOff>0</xdr:colOff>
      <xdr:row>0</xdr:row>
      <xdr:rowOff>9525</xdr:rowOff>
    </xdr:from>
    <xdr:to>
      <xdr:col>8</xdr:col>
      <xdr:colOff>609600</xdr:colOff>
      <xdr:row>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5057775" y="9525"/>
          <a:ext cx="49434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   Załącznik Nr  4  do Uchwały Nr IV / 20 / 2002 z 30 grudnia 2002        .             </a:t>
          </a:r>
        </a:p>
      </xdr:txBody>
    </xdr:sp>
    <xdr:clientData/>
  </xdr:twoCellAnchor>
  <xdr:twoCellAnchor>
    <xdr:from>
      <xdr:col>1</xdr:col>
      <xdr:colOff>0</xdr:colOff>
      <xdr:row>440</xdr:row>
      <xdr:rowOff>19050</xdr:rowOff>
    </xdr:from>
    <xdr:to>
      <xdr:col>4</xdr:col>
      <xdr:colOff>0</xdr:colOff>
      <xdr:row>441</xdr:row>
      <xdr:rowOff>28575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542925" y="71285100"/>
          <a:ext cx="5381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ZESTAWIENIE   ZBIORCZE  LATA  2003, 2004, 2005</a:t>
          </a:r>
        </a:p>
      </xdr:txBody>
    </xdr:sp>
    <xdr:clientData/>
  </xdr:twoCellAnchor>
  <xdr:twoCellAnchor>
    <xdr:from>
      <xdr:col>8</xdr:col>
      <xdr:colOff>9525</xdr:colOff>
      <xdr:row>242</xdr:row>
      <xdr:rowOff>0</xdr:rowOff>
    </xdr:from>
    <xdr:to>
      <xdr:col>8</xdr:col>
      <xdr:colOff>257175</xdr:colOff>
      <xdr:row>277</xdr:row>
      <xdr:rowOff>9525</xdr:rowOff>
    </xdr:to>
    <xdr:sp>
      <xdr:nvSpPr>
        <xdr:cNvPr id="26" name="AutoShape 26"/>
        <xdr:cNvSpPr>
          <a:spLocks/>
        </xdr:cNvSpPr>
      </xdr:nvSpPr>
      <xdr:spPr>
        <a:xfrm>
          <a:off x="9401175" y="39204900"/>
          <a:ext cx="247650" cy="5676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838200</xdr:colOff>
      <xdr:row>289</xdr:row>
      <xdr:rowOff>9525</xdr:rowOff>
    </xdr:from>
    <xdr:to>
      <xdr:col>8</xdr:col>
      <xdr:colOff>276225</xdr:colOff>
      <xdr:row>318</xdr:row>
      <xdr:rowOff>152400</xdr:rowOff>
    </xdr:to>
    <xdr:sp>
      <xdr:nvSpPr>
        <xdr:cNvPr id="27" name="AutoShape 27"/>
        <xdr:cNvSpPr>
          <a:spLocks/>
        </xdr:cNvSpPr>
      </xdr:nvSpPr>
      <xdr:spPr>
        <a:xfrm>
          <a:off x="9382125" y="46824900"/>
          <a:ext cx="285750" cy="4838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819150</xdr:colOff>
      <xdr:row>320</xdr:row>
      <xdr:rowOff>9525</xdr:rowOff>
    </xdr:from>
    <xdr:to>
      <xdr:col>8</xdr:col>
      <xdr:colOff>295275</xdr:colOff>
      <xdr:row>347</xdr:row>
      <xdr:rowOff>152400</xdr:rowOff>
    </xdr:to>
    <xdr:sp>
      <xdr:nvSpPr>
        <xdr:cNvPr id="28" name="AutoShape 28"/>
        <xdr:cNvSpPr>
          <a:spLocks/>
        </xdr:cNvSpPr>
      </xdr:nvSpPr>
      <xdr:spPr>
        <a:xfrm>
          <a:off x="9363075" y="51844575"/>
          <a:ext cx="323850" cy="4514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9525</xdr:colOff>
      <xdr:row>360</xdr:row>
      <xdr:rowOff>0</xdr:rowOff>
    </xdr:from>
    <xdr:to>
      <xdr:col>8</xdr:col>
      <xdr:colOff>323850</xdr:colOff>
      <xdr:row>398</xdr:row>
      <xdr:rowOff>152400</xdr:rowOff>
    </xdr:to>
    <xdr:sp>
      <xdr:nvSpPr>
        <xdr:cNvPr id="29" name="AutoShape 29"/>
        <xdr:cNvSpPr>
          <a:spLocks/>
        </xdr:cNvSpPr>
      </xdr:nvSpPr>
      <xdr:spPr>
        <a:xfrm>
          <a:off x="9401175" y="58312050"/>
          <a:ext cx="314325" cy="6305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9525</xdr:colOff>
      <xdr:row>80</xdr:row>
      <xdr:rowOff>0</xdr:rowOff>
    </xdr:from>
    <xdr:to>
      <xdr:col>8</xdr:col>
      <xdr:colOff>276225</xdr:colOff>
      <xdr:row>84</xdr:row>
      <xdr:rowOff>28575</xdr:rowOff>
    </xdr:to>
    <xdr:sp>
      <xdr:nvSpPr>
        <xdr:cNvPr id="30" name="AutoShape 30"/>
        <xdr:cNvSpPr>
          <a:spLocks/>
        </xdr:cNvSpPr>
      </xdr:nvSpPr>
      <xdr:spPr>
        <a:xfrm>
          <a:off x="9401175" y="12973050"/>
          <a:ext cx="257175" cy="676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838200</xdr:colOff>
      <xdr:row>171</xdr:row>
      <xdr:rowOff>0</xdr:rowOff>
    </xdr:from>
    <xdr:to>
      <xdr:col>8</xdr:col>
      <xdr:colOff>276225</xdr:colOff>
      <xdr:row>180</xdr:row>
      <xdr:rowOff>142875</xdr:rowOff>
    </xdr:to>
    <xdr:sp>
      <xdr:nvSpPr>
        <xdr:cNvPr id="31" name="AutoShape 31"/>
        <xdr:cNvSpPr>
          <a:spLocks/>
        </xdr:cNvSpPr>
      </xdr:nvSpPr>
      <xdr:spPr>
        <a:xfrm>
          <a:off x="9382125" y="27708225"/>
          <a:ext cx="285750" cy="1600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184</xdr:row>
      <xdr:rowOff>0</xdr:rowOff>
    </xdr:from>
    <xdr:to>
      <xdr:col>8</xdr:col>
      <xdr:colOff>314325</xdr:colOff>
      <xdr:row>199</xdr:row>
      <xdr:rowOff>161925</xdr:rowOff>
    </xdr:to>
    <xdr:sp>
      <xdr:nvSpPr>
        <xdr:cNvPr id="32" name="AutoShape 32"/>
        <xdr:cNvSpPr>
          <a:spLocks/>
        </xdr:cNvSpPr>
      </xdr:nvSpPr>
      <xdr:spPr>
        <a:xfrm>
          <a:off x="9391650" y="29813250"/>
          <a:ext cx="314325" cy="2590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247650</xdr:colOff>
      <xdr:row>15</xdr:row>
      <xdr:rowOff>161925</xdr:rowOff>
    </xdr:to>
    <xdr:sp>
      <xdr:nvSpPr>
        <xdr:cNvPr id="33" name="AutoShape 33"/>
        <xdr:cNvSpPr>
          <a:spLocks/>
        </xdr:cNvSpPr>
      </xdr:nvSpPr>
      <xdr:spPr>
        <a:xfrm>
          <a:off x="9391650" y="1638300"/>
          <a:ext cx="247650" cy="971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847725</xdr:colOff>
      <xdr:row>41</xdr:row>
      <xdr:rowOff>19050</xdr:rowOff>
    </xdr:from>
    <xdr:to>
      <xdr:col>8</xdr:col>
      <xdr:colOff>276225</xdr:colOff>
      <xdr:row>43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9391650" y="6677025"/>
          <a:ext cx="276225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838200</xdr:colOff>
      <xdr:row>147</xdr:row>
      <xdr:rowOff>9525</xdr:rowOff>
    </xdr:from>
    <xdr:to>
      <xdr:col>8</xdr:col>
      <xdr:colOff>257175</xdr:colOff>
      <xdr:row>158</xdr:row>
      <xdr:rowOff>152400</xdr:rowOff>
    </xdr:to>
    <xdr:sp>
      <xdr:nvSpPr>
        <xdr:cNvPr id="35" name="AutoShape 35"/>
        <xdr:cNvSpPr>
          <a:spLocks/>
        </xdr:cNvSpPr>
      </xdr:nvSpPr>
      <xdr:spPr>
        <a:xfrm>
          <a:off x="9382125" y="23831550"/>
          <a:ext cx="266700" cy="1924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9525</xdr:colOff>
      <xdr:row>429</xdr:row>
      <xdr:rowOff>0</xdr:rowOff>
    </xdr:from>
    <xdr:to>
      <xdr:col>8</xdr:col>
      <xdr:colOff>228600</xdr:colOff>
      <xdr:row>438</xdr:row>
      <xdr:rowOff>0</xdr:rowOff>
    </xdr:to>
    <xdr:sp>
      <xdr:nvSpPr>
        <xdr:cNvPr id="36" name="AutoShape 36"/>
        <xdr:cNvSpPr>
          <a:spLocks/>
        </xdr:cNvSpPr>
      </xdr:nvSpPr>
      <xdr:spPr>
        <a:xfrm>
          <a:off x="9401175" y="69484875"/>
          <a:ext cx="219075" cy="1457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238125</xdr:colOff>
      <xdr:row>21</xdr:row>
      <xdr:rowOff>161925</xdr:rowOff>
    </xdr:to>
    <xdr:sp>
      <xdr:nvSpPr>
        <xdr:cNvPr id="37" name="AutoShape 37"/>
        <xdr:cNvSpPr>
          <a:spLocks/>
        </xdr:cNvSpPr>
      </xdr:nvSpPr>
      <xdr:spPr>
        <a:xfrm>
          <a:off x="9391650" y="2933700"/>
          <a:ext cx="238125" cy="647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9525</xdr:colOff>
      <xdr:row>400</xdr:row>
      <xdr:rowOff>9525</xdr:rowOff>
    </xdr:from>
    <xdr:to>
      <xdr:col>8</xdr:col>
      <xdr:colOff>276225</xdr:colOff>
      <xdr:row>427</xdr:row>
      <xdr:rowOff>0</xdr:rowOff>
    </xdr:to>
    <xdr:sp>
      <xdr:nvSpPr>
        <xdr:cNvPr id="38" name="AutoShape 38"/>
        <xdr:cNvSpPr>
          <a:spLocks/>
        </xdr:cNvSpPr>
      </xdr:nvSpPr>
      <xdr:spPr>
        <a:xfrm>
          <a:off x="9401175" y="64798575"/>
          <a:ext cx="257175" cy="4362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838200</xdr:colOff>
      <xdr:row>111</xdr:row>
      <xdr:rowOff>0</xdr:rowOff>
    </xdr:from>
    <xdr:to>
      <xdr:col>8</xdr:col>
      <xdr:colOff>304800</xdr:colOff>
      <xdr:row>119</xdr:row>
      <xdr:rowOff>142875</xdr:rowOff>
    </xdr:to>
    <xdr:sp>
      <xdr:nvSpPr>
        <xdr:cNvPr id="39" name="AutoShape 39"/>
        <xdr:cNvSpPr>
          <a:spLocks/>
        </xdr:cNvSpPr>
      </xdr:nvSpPr>
      <xdr:spPr>
        <a:xfrm>
          <a:off x="9382125" y="17992725"/>
          <a:ext cx="314325" cy="1438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9525</xdr:colOff>
      <xdr:row>86</xdr:row>
      <xdr:rowOff>9525</xdr:rowOff>
    </xdr:from>
    <xdr:to>
      <xdr:col>8</xdr:col>
      <xdr:colOff>257175</xdr:colOff>
      <xdr:row>100</xdr:row>
      <xdr:rowOff>161925</xdr:rowOff>
    </xdr:to>
    <xdr:sp>
      <xdr:nvSpPr>
        <xdr:cNvPr id="40" name="AutoShape 40"/>
        <xdr:cNvSpPr>
          <a:spLocks/>
        </xdr:cNvSpPr>
      </xdr:nvSpPr>
      <xdr:spPr>
        <a:xfrm>
          <a:off x="9401175" y="13954125"/>
          <a:ext cx="247650" cy="2419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819150</xdr:colOff>
      <xdr:row>202</xdr:row>
      <xdr:rowOff>0</xdr:rowOff>
    </xdr:from>
    <xdr:to>
      <xdr:col>8</xdr:col>
      <xdr:colOff>219075</xdr:colOff>
      <xdr:row>219</xdr:row>
      <xdr:rowOff>152400</xdr:rowOff>
    </xdr:to>
    <xdr:sp>
      <xdr:nvSpPr>
        <xdr:cNvPr id="41" name="AutoShape 41"/>
        <xdr:cNvSpPr>
          <a:spLocks/>
        </xdr:cNvSpPr>
      </xdr:nvSpPr>
      <xdr:spPr>
        <a:xfrm>
          <a:off x="9363075" y="32727900"/>
          <a:ext cx="247650" cy="2905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120</xdr:row>
      <xdr:rowOff>0</xdr:rowOff>
    </xdr:from>
    <xdr:to>
      <xdr:col>8</xdr:col>
      <xdr:colOff>276225</xdr:colOff>
      <xdr:row>144</xdr:row>
      <xdr:rowOff>152400</xdr:rowOff>
    </xdr:to>
    <xdr:sp>
      <xdr:nvSpPr>
        <xdr:cNvPr id="42" name="AutoShape 42"/>
        <xdr:cNvSpPr>
          <a:spLocks/>
        </xdr:cNvSpPr>
      </xdr:nvSpPr>
      <xdr:spPr>
        <a:xfrm>
          <a:off x="9391650" y="19450050"/>
          <a:ext cx="276225" cy="4038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349</xdr:row>
      <xdr:rowOff>0</xdr:rowOff>
    </xdr:from>
    <xdr:to>
      <xdr:col>8</xdr:col>
      <xdr:colOff>219075</xdr:colOff>
      <xdr:row>359</xdr:row>
      <xdr:rowOff>152400</xdr:rowOff>
    </xdr:to>
    <xdr:sp>
      <xdr:nvSpPr>
        <xdr:cNvPr id="43" name="AutoShape 43"/>
        <xdr:cNvSpPr>
          <a:spLocks/>
        </xdr:cNvSpPr>
      </xdr:nvSpPr>
      <xdr:spPr>
        <a:xfrm>
          <a:off x="9391650" y="56530875"/>
          <a:ext cx="219075" cy="1771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8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9.125" style="98" customWidth="1"/>
    <col min="2" max="2" width="5.75390625" style="98" customWidth="1"/>
    <col min="3" max="3" width="50.00390625" style="99" customWidth="1"/>
    <col min="4" max="4" width="13.125" style="484" customWidth="1"/>
    <col min="5" max="6" width="9.125" style="98" customWidth="1"/>
    <col min="7" max="7" width="5.75390625" style="98" customWidth="1"/>
    <col min="8" max="8" width="51.25390625" style="513" customWidth="1"/>
    <col min="9" max="9" width="11.375" style="512" customWidth="1"/>
    <col min="10" max="10" width="9.625" style="98" customWidth="1"/>
    <col min="11" max="16384" width="9.125" style="98" customWidth="1"/>
  </cols>
  <sheetData>
    <row r="1" ht="12.75">
      <c r="D1" s="615" t="s">
        <v>708</v>
      </c>
    </row>
    <row r="2" ht="12.75">
      <c r="D2" s="616" t="s">
        <v>659</v>
      </c>
    </row>
    <row r="3" spans="4:9" ht="12.75">
      <c r="D3" s="616" t="s">
        <v>660</v>
      </c>
      <c r="H3" s="98"/>
      <c r="I3" s="98"/>
    </row>
    <row r="4" spans="4:9" ht="12.75">
      <c r="D4" s="616" t="s">
        <v>661</v>
      </c>
      <c r="H4" s="98"/>
      <c r="I4" s="98"/>
    </row>
    <row r="5" spans="4:9" ht="12.75">
      <c r="D5" s="98"/>
      <c r="H5" s="98"/>
      <c r="I5" s="98"/>
    </row>
    <row r="6" spans="8:9" ht="12.75">
      <c r="H6" s="98"/>
      <c r="I6" s="98"/>
    </row>
    <row r="7" spans="3:9" ht="25.5">
      <c r="C7" s="102" t="s">
        <v>709</v>
      </c>
      <c r="H7" s="98"/>
      <c r="I7" s="98"/>
    </row>
    <row r="8" spans="3:9" ht="12.75">
      <c r="C8" s="102" t="s">
        <v>129</v>
      </c>
      <c r="H8" s="98"/>
      <c r="I8" s="98"/>
    </row>
    <row r="9" spans="3:9" ht="12.75">
      <c r="C9" s="102"/>
      <c r="H9" s="98"/>
      <c r="I9" s="98"/>
    </row>
    <row r="10" spans="3:9" ht="12.75">
      <c r="C10" s="102"/>
      <c r="H10" s="98"/>
      <c r="I10" s="98"/>
    </row>
    <row r="11" spans="8:9" ht="13.5" thickBot="1">
      <c r="H11" s="98"/>
      <c r="I11" s="98"/>
    </row>
    <row r="12" spans="2:9" ht="15" customHeight="1">
      <c r="B12" s="103"/>
      <c r="C12" s="104"/>
      <c r="D12" s="486" t="s">
        <v>710</v>
      </c>
      <c r="H12" s="98"/>
      <c r="I12" s="98"/>
    </row>
    <row r="13" spans="2:9" ht="12.75">
      <c r="B13" s="106" t="s">
        <v>696</v>
      </c>
      <c r="C13" s="107" t="s">
        <v>711</v>
      </c>
      <c r="D13" s="361">
        <v>2003</v>
      </c>
      <c r="H13" s="98"/>
      <c r="I13" s="98"/>
    </row>
    <row r="14" spans="2:9" ht="13.5" thickBot="1">
      <c r="B14" s="108"/>
      <c r="C14" s="109"/>
      <c r="D14" s="487" t="s">
        <v>712</v>
      </c>
      <c r="H14" s="98"/>
      <c r="I14" s="98"/>
    </row>
    <row r="15" spans="2:9" ht="13.5" thickBot="1">
      <c r="B15" s="111">
        <v>1</v>
      </c>
      <c r="C15" s="617" t="s">
        <v>713</v>
      </c>
      <c r="D15" s="488">
        <v>3</v>
      </c>
      <c r="H15" s="98"/>
      <c r="I15" s="98"/>
    </row>
    <row r="16" spans="2:9" ht="12.75">
      <c r="B16" s="120"/>
      <c r="C16" s="489"/>
      <c r="D16" s="490"/>
      <c r="H16" s="98"/>
      <c r="I16" s="98"/>
    </row>
    <row r="17" spans="2:9" ht="12.75">
      <c r="B17" s="106"/>
      <c r="C17" s="491" t="s">
        <v>714</v>
      </c>
      <c r="D17" s="485">
        <f>SUM(D21,D28,D43,D50,D64,D70,D104,F23,D120,D127,D142,D159)</f>
        <v>41060770</v>
      </c>
      <c r="H17" s="98"/>
      <c r="I17" s="98"/>
    </row>
    <row r="18" spans="2:9" ht="13.5" thickBot="1">
      <c r="B18" s="123"/>
      <c r="C18" s="492"/>
      <c r="D18" s="493"/>
      <c r="H18" s="98"/>
      <c r="I18" s="98"/>
    </row>
    <row r="19" spans="2:9" ht="13.5" thickBot="1">
      <c r="B19" s="106"/>
      <c r="C19" s="112"/>
      <c r="D19" s="494"/>
      <c r="H19" s="98"/>
      <c r="I19" s="98"/>
    </row>
    <row r="20" spans="2:9" ht="12.75">
      <c r="B20" s="120"/>
      <c r="C20" s="495"/>
      <c r="D20" s="490"/>
      <c r="H20" s="98"/>
      <c r="I20" s="98"/>
    </row>
    <row r="21" spans="2:9" ht="12.75">
      <c r="B21" s="113" t="s">
        <v>715</v>
      </c>
      <c r="C21" s="114" t="s">
        <v>716</v>
      </c>
      <c r="D21" s="485">
        <f>SUM(D24)</f>
        <v>60</v>
      </c>
      <c r="H21" s="98"/>
      <c r="I21" s="98"/>
    </row>
    <row r="22" spans="2:9" ht="13.5" thickBot="1">
      <c r="B22" s="123"/>
      <c r="C22" s="496"/>
      <c r="D22" s="497"/>
      <c r="H22" s="98"/>
      <c r="I22" s="98"/>
    </row>
    <row r="23" spans="2:9" ht="12.75">
      <c r="B23" s="106"/>
      <c r="C23" s="114"/>
      <c r="D23" s="494"/>
      <c r="H23" s="98"/>
      <c r="I23" s="98"/>
    </row>
    <row r="24" spans="2:9" ht="12.75">
      <c r="B24" s="106"/>
      <c r="C24" s="114" t="s">
        <v>719</v>
      </c>
      <c r="D24" s="485">
        <f>SUM(D25)</f>
        <v>60</v>
      </c>
      <c r="H24" s="98"/>
      <c r="I24" s="98"/>
    </row>
    <row r="25" spans="2:9" ht="12.75">
      <c r="B25" s="106"/>
      <c r="C25" s="116" t="s">
        <v>721</v>
      </c>
      <c r="D25" s="494">
        <v>60</v>
      </c>
      <c r="H25" s="98"/>
      <c r="I25" s="98"/>
    </row>
    <row r="26" spans="2:9" ht="13.5" thickBot="1">
      <c r="B26" s="106"/>
      <c r="C26" s="116"/>
      <c r="D26" s="494"/>
      <c r="H26" s="98"/>
      <c r="I26" s="98"/>
    </row>
    <row r="27" spans="2:9" ht="12.75">
      <c r="B27" s="120"/>
      <c r="C27" s="121"/>
      <c r="D27" s="490"/>
      <c r="H27" s="98"/>
      <c r="I27" s="98"/>
    </row>
    <row r="28" spans="2:9" ht="12.75">
      <c r="B28" s="511">
        <v>700</v>
      </c>
      <c r="C28" s="114" t="s">
        <v>717</v>
      </c>
      <c r="D28" s="485">
        <f>SUM(D31)</f>
        <v>3425000</v>
      </c>
      <c r="H28" s="98"/>
      <c r="I28" s="98"/>
    </row>
    <row r="29" spans="2:9" ht="13.5" thickBot="1">
      <c r="B29" s="106"/>
      <c r="C29" s="114"/>
      <c r="D29" s="494"/>
      <c r="H29" s="98"/>
      <c r="I29" s="98"/>
    </row>
    <row r="30" spans="2:9" ht="12.75">
      <c r="B30" s="120"/>
      <c r="C30" s="121"/>
      <c r="D30" s="490"/>
      <c r="H30" s="98"/>
      <c r="I30" s="98"/>
    </row>
    <row r="31" spans="2:9" ht="12.75">
      <c r="B31" s="106"/>
      <c r="C31" s="114" t="s">
        <v>727</v>
      </c>
      <c r="D31" s="485">
        <f>SUM(D32:D41)</f>
        <v>3425000</v>
      </c>
      <c r="H31" s="98"/>
      <c r="I31" s="98"/>
    </row>
    <row r="32" spans="2:9" ht="12.75">
      <c r="B32" s="106"/>
      <c r="C32" s="114"/>
      <c r="D32" s="485"/>
      <c r="H32" s="98"/>
      <c r="I32" s="98"/>
    </row>
    <row r="33" spans="2:9" ht="25.5">
      <c r="B33" s="106"/>
      <c r="C33" s="116" t="s">
        <v>729</v>
      </c>
      <c r="D33" s="494">
        <v>340000</v>
      </c>
      <c r="H33" s="98"/>
      <c r="I33" s="98"/>
    </row>
    <row r="34" spans="2:9" ht="7.5" customHeight="1">
      <c r="B34" s="106"/>
      <c r="C34" s="116"/>
      <c r="D34" s="494"/>
      <c r="H34" s="98"/>
      <c r="I34" s="98"/>
    </row>
    <row r="35" spans="2:9" ht="38.25">
      <c r="B35" s="106"/>
      <c r="C35" s="116" t="s">
        <v>730</v>
      </c>
      <c r="D35" s="494">
        <v>520000</v>
      </c>
      <c r="H35" s="98"/>
      <c r="I35" s="98"/>
    </row>
    <row r="36" spans="2:9" ht="13.5" customHeight="1">
      <c r="B36" s="106"/>
      <c r="C36" s="116"/>
      <c r="D36" s="494"/>
      <c r="H36" s="98"/>
      <c r="I36" s="98"/>
    </row>
    <row r="37" spans="2:9" ht="38.25">
      <c r="B37" s="106"/>
      <c r="C37" s="116" t="s">
        <v>731</v>
      </c>
      <c r="D37" s="494">
        <v>60000</v>
      </c>
      <c r="H37" s="98"/>
      <c r="I37" s="98"/>
    </row>
    <row r="38" spans="2:9" ht="12.75" customHeight="1">
      <c r="B38" s="106"/>
      <c r="C38" s="116"/>
      <c r="D38" s="494"/>
      <c r="H38" s="98"/>
      <c r="I38" s="98"/>
    </row>
    <row r="39" spans="2:9" ht="25.5">
      <c r="B39" s="106"/>
      <c r="C39" s="116" t="s">
        <v>732</v>
      </c>
      <c r="D39" s="494">
        <v>2500000</v>
      </c>
      <c r="H39" s="98"/>
      <c r="I39" s="98"/>
    </row>
    <row r="40" spans="2:9" ht="12.75">
      <c r="B40" s="106"/>
      <c r="C40" s="116" t="s">
        <v>130</v>
      </c>
      <c r="D40" s="494">
        <v>5000</v>
      </c>
      <c r="H40" s="98"/>
      <c r="I40" s="98"/>
    </row>
    <row r="41" spans="2:4" ht="7.5" customHeight="1" thickBot="1">
      <c r="B41" s="123"/>
      <c r="C41" s="124"/>
      <c r="D41" s="497"/>
    </row>
    <row r="42" spans="2:4" ht="12.75">
      <c r="B42" s="120"/>
      <c r="C42" s="498"/>
      <c r="D42" s="490"/>
    </row>
    <row r="43" spans="2:4" ht="12.75">
      <c r="B43" s="106">
        <v>710</v>
      </c>
      <c r="C43" s="114" t="s">
        <v>718</v>
      </c>
      <c r="D43" s="485">
        <f>(D46)</f>
        <v>65000</v>
      </c>
    </row>
    <row r="44" spans="2:4" ht="13.5" thickBot="1">
      <c r="B44" s="106"/>
      <c r="C44" s="114"/>
      <c r="D44" s="494"/>
    </row>
    <row r="45" spans="2:4" ht="12.75">
      <c r="B45" s="120"/>
      <c r="C45" s="121"/>
      <c r="D45" s="490"/>
    </row>
    <row r="46" spans="2:4" ht="12.75">
      <c r="B46" s="106"/>
      <c r="C46" s="114" t="s">
        <v>719</v>
      </c>
      <c r="D46" s="494">
        <f>(D47)</f>
        <v>65000</v>
      </c>
    </row>
    <row r="47" spans="2:4" ht="12.75">
      <c r="B47" s="106"/>
      <c r="C47" s="116" t="s">
        <v>733</v>
      </c>
      <c r="D47" s="494">
        <v>65000</v>
      </c>
    </row>
    <row r="48" spans="2:4" ht="13.5" thickBot="1">
      <c r="B48" s="123"/>
      <c r="C48" s="124"/>
      <c r="D48" s="497"/>
    </row>
    <row r="49" spans="2:4" ht="12.75">
      <c r="B49" s="120"/>
      <c r="C49" s="121"/>
      <c r="D49" s="490"/>
    </row>
    <row r="50" spans="2:4" ht="12.75">
      <c r="B50" s="106">
        <v>750</v>
      </c>
      <c r="C50" s="114" t="s">
        <v>720</v>
      </c>
      <c r="D50" s="485">
        <f>SUM(D53,D59)</f>
        <v>47100</v>
      </c>
    </row>
    <row r="51" spans="2:4" ht="13.5" thickBot="1">
      <c r="B51" s="499"/>
      <c r="C51" s="496"/>
      <c r="D51" s="497"/>
    </row>
    <row r="52" spans="2:4" ht="12.75">
      <c r="B52" s="125"/>
      <c r="C52" s="114"/>
      <c r="D52" s="494"/>
    </row>
    <row r="53" spans="2:4" ht="12.75">
      <c r="B53" s="125"/>
      <c r="C53" s="114" t="s">
        <v>719</v>
      </c>
      <c r="D53" s="485">
        <f>SUM(D54:D57)</f>
        <v>39000</v>
      </c>
    </row>
    <row r="54" spans="2:4" ht="12.75">
      <c r="B54" s="125"/>
      <c r="C54" s="116" t="s">
        <v>734</v>
      </c>
      <c r="D54" s="500">
        <v>4000</v>
      </c>
    </row>
    <row r="55" spans="2:4" ht="25.5">
      <c r="B55" s="125"/>
      <c r="C55" s="116" t="s">
        <v>131</v>
      </c>
      <c r="D55" s="500">
        <v>30000</v>
      </c>
    </row>
    <row r="56" spans="2:4" ht="12.75">
      <c r="B56" s="125"/>
      <c r="C56" s="116" t="s">
        <v>132</v>
      </c>
      <c r="D56" s="500">
        <v>5000</v>
      </c>
    </row>
    <row r="57" spans="2:4" ht="12.75">
      <c r="B57" s="125"/>
      <c r="C57" s="116"/>
      <c r="D57" s="500"/>
    </row>
    <row r="58" spans="2:4" ht="12.75">
      <c r="B58" s="125"/>
      <c r="C58" s="116"/>
      <c r="D58" s="500"/>
    </row>
    <row r="59" spans="2:4" ht="12.75">
      <c r="B59" s="125"/>
      <c r="C59" s="114" t="s">
        <v>735</v>
      </c>
      <c r="D59" s="485">
        <f>SUM(D60:D62)</f>
        <v>8100</v>
      </c>
    </row>
    <row r="60" spans="2:4" ht="12.75">
      <c r="B60" s="125"/>
      <c r="C60" s="108" t="s">
        <v>133</v>
      </c>
      <c r="D60" s="494">
        <v>7100</v>
      </c>
    </row>
    <row r="61" spans="2:4" ht="12.75">
      <c r="B61" s="125"/>
      <c r="C61" s="108" t="s">
        <v>134</v>
      </c>
      <c r="D61" s="494">
        <v>1000</v>
      </c>
    </row>
    <row r="62" spans="2:4" ht="13.5" thickBot="1">
      <c r="B62" s="125"/>
      <c r="C62" s="108"/>
      <c r="D62" s="494"/>
    </row>
    <row r="63" spans="2:4" ht="12.75">
      <c r="B63" s="501"/>
      <c r="C63" s="121"/>
      <c r="D63" s="490"/>
    </row>
    <row r="64" spans="2:4" ht="12.75">
      <c r="B64" s="106">
        <v>754</v>
      </c>
      <c r="C64" s="114" t="s">
        <v>722</v>
      </c>
      <c r="D64" s="485">
        <f>SUM(D67)</f>
        <v>12000</v>
      </c>
    </row>
    <row r="65" spans="2:4" ht="13.5" thickBot="1">
      <c r="B65" s="106"/>
      <c r="C65" s="114"/>
      <c r="D65" s="494"/>
    </row>
    <row r="66" spans="2:4" ht="12.75">
      <c r="B66" s="120"/>
      <c r="C66" s="121"/>
      <c r="D66" s="490"/>
    </row>
    <row r="67" spans="2:4" ht="12.75">
      <c r="B67" s="106"/>
      <c r="C67" s="114" t="s">
        <v>736</v>
      </c>
      <c r="D67" s="485">
        <f>SUM(D68)</f>
        <v>12000</v>
      </c>
    </row>
    <row r="68" spans="2:4" ht="12.75">
      <c r="B68" s="106"/>
      <c r="C68" s="116" t="s">
        <v>737</v>
      </c>
      <c r="D68" s="494">
        <v>12000</v>
      </c>
    </row>
    <row r="69" spans="2:4" ht="13.5" thickBot="1">
      <c r="B69" s="123"/>
      <c r="C69" s="124"/>
      <c r="D69" s="497"/>
    </row>
    <row r="70" spans="2:4" ht="39" thickBot="1">
      <c r="B70" s="117">
        <v>756</v>
      </c>
      <c r="C70" s="114" t="s">
        <v>723</v>
      </c>
      <c r="D70" s="485">
        <f>SUM(D72,D86,D94,D100)</f>
        <v>25194267</v>
      </c>
    </row>
    <row r="71" spans="2:4" ht="12.75">
      <c r="B71" s="127"/>
      <c r="C71" s="121"/>
      <c r="D71" s="502"/>
    </row>
    <row r="72" spans="2:6" ht="12.75">
      <c r="B72" s="117"/>
      <c r="C72" s="114" t="s">
        <v>738</v>
      </c>
      <c r="D72" s="485">
        <f>SUM(D73:D84)</f>
        <v>11385977</v>
      </c>
      <c r="F72" s="514"/>
    </row>
    <row r="73" spans="2:6" ht="12.75">
      <c r="B73" s="117"/>
      <c r="C73" s="114"/>
      <c r="D73" s="485"/>
      <c r="F73" s="514"/>
    </row>
    <row r="74" spans="2:6" ht="12.75">
      <c r="B74" s="117"/>
      <c r="C74" s="116" t="s">
        <v>739</v>
      </c>
      <c r="D74" s="500">
        <v>120000</v>
      </c>
      <c r="F74" s="514"/>
    </row>
    <row r="75" spans="2:6" ht="12.75">
      <c r="B75" s="117"/>
      <c r="C75" s="116" t="s">
        <v>135</v>
      </c>
      <c r="D75" s="500">
        <v>8100000</v>
      </c>
      <c r="F75" s="514"/>
    </row>
    <row r="76" spans="2:6" ht="12.75">
      <c r="B76" s="117"/>
      <c r="C76" s="116" t="s">
        <v>136</v>
      </c>
      <c r="D76" s="500">
        <v>2100000</v>
      </c>
      <c r="F76" s="514"/>
    </row>
    <row r="77" spans="2:6" ht="12.75">
      <c r="B77" s="117"/>
      <c r="C77" s="116" t="s">
        <v>137</v>
      </c>
      <c r="D77" s="500">
        <v>2276</v>
      </c>
      <c r="F77" s="514"/>
    </row>
    <row r="78" spans="2:6" ht="12.75">
      <c r="B78" s="117"/>
      <c r="C78" s="116" t="s">
        <v>138</v>
      </c>
      <c r="D78" s="500">
        <v>58701</v>
      </c>
      <c r="F78" s="514"/>
    </row>
    <row r="79" spans="2:6" ht="12.75">
      <c r="B79" s="117"/>
      <c r="C79" s="116" t="s">
        <v>139</v>
      </c>
      <c r="D79" s="500">
        <v>110000</v>
      </c>
      <c r="F79" s="514"/>
    </row>
    <row r="80" spans="2:6" ht="12.75">
      <c r="B80" s="117"/>
      <c r="C80" s="116" t="s">
        <v>140</v>
      </c>
      <c r="D80" s="500">
        <v>300000</v>
      </c>
      <c r="F80" s="514"/>
    </row>
    <row r="81" spans="2:6" ht="12.75">
      <c r="B81" s="117"/>
      <c r="C81" s="116" t="s">
        <v>740</v>
      </c>
      <c r="D81" s="500">
        <v>30000</v>
      </c>
      <c r="F81" s="514"/>
    </row>
    <row r="82" spans="2:6" ht="12.75">
      <c r="B82" s="117"/>
      <c r="C82" s="116" t="s">
        <v>741</v>
      </c>
      <c r="D82" s="500">
        <v>150000</v>
      </c>
      <c r="F82" s="514"/>
    </row>
    <row r="83" spans="2:6" ht="12.75">
      <c r="B83" s="117"/>
      <c r="C83" s="116" t="s">
        <v>141</v>
      </c>
      <c r="D83" s="500">
        <v>15000</v>
      </c>
      <c r="F83" s="514"/>
    </row>
    <row r="84" spans="2:6" ht="12.75">
      <c r="B84" s="117"/>
      <c r="C84" s="116" t="s">
        <v>142</v>
      </c>
      <c r="D84" s="500">
        <v>400000</v>
      </c>
      <c r="F84" s="514"/>
    </row>
    <row r="85" spans="2:4" ht="12.75">
      <c r="B85" s="117"/>
      <c r="C85" s="116"/>
      <c r="D85" s="500"/>
    </row>
    <row r="86" spans="2:4" ht="12.75">
      <c r="B86" s="117"/>
      <c r="C86" s="114" t="s">
        <v>742</v>
      </c>
      <c r="D86" s="485">
        <f>SUM(D88:D91)</f>
        <v>760846</v>
      </c>
    </row>
    <row r="87" spans="2:4" ht="12.75">
      <c r="B87" s="117"/>
      <c r="C87" s="114"/>
      <c r="D87" s="485"/>
    </row>
    <row r="88" spans="2:4" ht="12.75">
      <c r="B88" s="117"/>
      <c r="C88" s="116" t="s">
        <v>743</v>
      </c>
      <c r="D88" s="500">
        <v>140000</v>
      </c>
    </row>
    <row r="89" spans="2:4" ht="12.75">
      <c r="B89" s="117"/>
      <c r="C89" s="116" t="s">
        <v>744</v>
      </c>
      <c r="D89" s="500">
        <v>158000</v>
      </c>
    </row>
    <row r="90" spans="2:4" ht="12.75">
      <c r="B90" s="117"/>
      <c r="C90" s="116" t="s">
        <v>745</v>
      </c>
      <c r="D90" s="500">
        <v>12846</v>
      </c>
    </row>
    <row r="91" spans="2:4" ht="12.75">
      <c r="B91" s="117"/>
      <c r="C91" s="116" t="s">
        <v>143</v>
      </c>
      <c r="D91" s="500">
        <v>450000</v>
      </c>
    </row>
    <row r="92" spans="2:4" ht="12.75">
      <c r="B92" s="117"/>
      <c r="C92" s="116"/>
      <c r="D92" s="500"/>
    </row>
    <row r="93" spans="2:4" ht="12.75">
      <c r="B93" s="117"/>
      <c r="C93" s="116"/>
      <c r="D93" s="500"/>
    </row>
    <row r="94" spans="2:4" ht="26.25" thickBot="1">
      <c r="B94" s="503"/>
      <c r="C94" s="496" t="s">
        <v>746</v>
      </c>
      <c r="D94" s="493">
        <f>SUM(D96:D97)</f>
        <v>12887444</v>
      </c>
    </row>
    <row r="95" spans="2:4" ht="12.75">
      <c r="B95" s="127"/>
      <c r="C95" s="121"/>
      <c r="D95" s="502"/>
    </row>
    <row r="96" spans="2:4" ht="12.75">
      <c r="B96" s="117"/>
      <c r="C96" s="116" t="s">
        <v>747</v>
      </c>
      <c r="D96" s="494">
        <v>12737444</v>
      </c>
    </row>
    <row r="97" spans="2:4" ht="12.75">
      <c r="B97" s="117"/>
      <c r="C97" s="116" t="s">
        <v>748</v>
      </c>
      <c r="D97" s="494">
        <v>150000</v>
      </c>
    </row>
    <row r="98" spans="2:4" ht="12.75">
      <c r="B98" s="117"/>
      <c r="C98" s="116"/>
      <c r="D98" s="494"/>
    </row>
    <row r="99" spans="2:4" ht="13.5" thickBot="1">
      <c r="B99" s="503"/>
      <c r="C99" s="124"/>
      <c r="D99" s="497"/>
    </row>
    <row r="100" spans="2:4" ht="25.5">
      <c r="B100" s="127"/>
      <c r="C100" s="121" t="s">
        <v>749</v>
      </c>
      <c r="D100" s="502">
        <f>SUM(D101)</f>
        <v>160000</v>
      </c>
    </row>
    <row r="101" spans="2:4" ht="12.75">
      <c r="B101" s="117"/>
      <c r="C101" s="116" t="s">
        <v>750</v>
      </c>
      <c r="D101" s="500">
        <v>160000</v>
      </c>
    </row>
    <row r="102" spans="2:4" ht="13.5" thickBot="1">
      <c r="B102" s="117"/>
      <c r="C102" s="116"/>
      <c r="D102" s="500"/>
    </row>
    <row r="103" spans="2:4" ht="12.75">
      <c r="B103" s="103"/>
      <c r="C103" s="498"/>
      <c r="D103" s="490"/>
    </row>
    <row r="104" spans="2:4" ht="12.75">
      <c r="B104" s="107">
        <v>758</v>
      </c>
      <c r="C104" s="118" t="s">
        <v>724</v>
      </c>
      <c r="D104" s="485">
        <f>SUM(D107,D115)</f>
        <v>9545505</v>
      </c>
    </row>
    <row r="105" spans="2:4" ht="13.5" thickBot="1">
      <c r="B105" s="110"/>
      <c r="C105" s="504"/>
      <c r="D105" s="497"/>
    </row>
    <row r="106" spans="2:4" ht="12.75">
      <c r="B106" s="129"/>
      <c r="C106" s="104"/>
      <c r="D106" s="490"/>
    </row>
    <row r="107" spans="2:4" ht="12.75">
      <c r="B107" s="107"/>
      <c r="C107" s="119" t="s">
        <v>751</v>
      </c>
      <c r="D107" s="485">
        <f>SUM(D109,D111,D113)</f>
        <v>9460505</v>
      </c>
    </row>
    <row r="108" spans="2:4" ht="12.75">
      <c r="B108" s="107"/>
      <c r="C108" s="119"/>
      <c r="D108" s="494"/>
    </row>
    <row r="109" spans="2:4" ht="25.5">
      <c r="B109" s="107"/>
      <c r="C109" s="130" t="s">
        <v>752</v>
      </c>
      <c r="D109" s="500">
        <v>7951133</v>
      </c>
    </row>
    <row r="110" spans="2:4" ht="12.75">
      <c r="B110" s="107"/>
      <c r="C110" s="130"/>
      <c r="D110" s="500"/>
    </row>
    <row r="111" spans="2:4" ht="12.75">
      <c r="B111" s="107"/>
      <c r="C111" s="130" t="s">
        <v>753</v>
      </c>
      <c r="D111" s="500">
        <v>20959</v>
      </c>
    </row>
    <row r="112" spans="2:4" ht="12.75">
      <c r="B112" s="107"/>
      <c r="C112" s="130"/>
      <c r="D112" s="500"/>
    </row>
    <row r="113" spans="2:4" ht="12.75">
      <c r="B113" s="107"/>
      <c r="C113" s="130" t="s">
        <v>754</v>
      </c>
      <c r="D113" s="500">
        <v>1488413</v>
      </c>
    </row>
    <row r="114" spans="2:4" ht="12.75">
      <c r="B114" s="107"/>
      <c r="C114" s="109"/>
      <c r="D114" s="494"/>
    </row>
    <row r="115" spans="2:4" ht="25.5">
      <c r="B115" s="107"/>
      <c r="C115" s="119" t="s">
        <v>755</v>
      </c>
      <c r="D115" s="485">
        <f>SUM(D117)</f>
        <v>85000</v>
      </c>
    </row>
    <row r="116" spans="2:4" ht="12.75">
      <c r="B116" s="107"/>
      <c r="C116" s="119"/>
      <c r="D116" s="485"/>
    </row>
    <row r="117" spans="2:4" ht="12.75">
      <c r="B117" s="107"/>
      <c r="C117" s="109" t="s">
        <v>756</v>
      </c>
      <c r="D117" s="494">
        <v>85000</v>
      </c>
    </row>
    <row r="118" spans="2:4" ht="13.5" thickBot="1">
      <c r="B118" s="107"/>
      <c r="C118" s="109"/>
      <c r="D118" s="494"/>
    </row>
    <row r="119" spans="2:4" ht="12.75">
      <c r="B119" s="129"/>
      <c r="C119" s="131"/>
      <c r="D119" s="490"/>
    </row>
    <row r="120" spans="2:4" ht="12.75">
      <c r="B120" s="107">
        <v>801</v>
      </c>
      <c r="C120" s="119" t="s">
        <v>86</v>
      </c>
      <c r="D120" s="485">
        <f>SUM(D122)</f>
        <v>58044</v>
      </c>
    </row>
    <row r="121" spans="2:4" ht="13.5" thickBot="1">
      <c r="B121" s="110"/>
      <c r="C121" s="505"/>
      <c r="D121" s="497"/>
    </row>
    <row r="122" spans="2:4" ht="38.25">
      <c r="B122" s="107"/>
      <c r="C122" s="119" t="s">
        <v>144</v>
      </c>
      <c r="D122" s="494">
        <f>SUM(D124)</f>
        <v>58044</v>
      </c>
    </row>
    <row r="123" spans="2:4" ht="6.75" customHeight="1">
      <c r="B123" s="107"/>
      <c r="C123" s="119"/>
      <c r="D123" s="494"/>
    </row>
    <row r="124" spans="2:4" ht="12.75">
      <c r="B124" s="107"/>
      <c r="C124" s="109" t="s">
        <v>145</v>
      </c>
      <c r="D124" s="494">
        <v>58044</v>
      </c>
    </row>
    <row r="125" spans="2:4" ht="13.5" thickBot="1">
      <c r="B125" s="107"/>
      <c r="C125" s="109"/>
      <c r="D125" s="494"/>
    </row>
    <row r="126" spans="2:4" ht="12.75">
      <c r="B126" s="129"/>
      <c r="C126" s="104"/>
      <c r="D126" s="490"/>
    </row>
    <row r="127" spans="2:4" ht="12.75">
      <c r="B127" s="107">
        <v>853</v>
      </c>
      <c r="C127" s="114" t="s">
        <v>725</v>
      </c>
      <c r="D127" s="485">
        <f>SUM(D130,D134,D138)</f>
        <v>1134268</v>
      </c>
    </row>
    <row r="128" spans="2:4" ht="13.5" thickBot="1">
      <c r="B128" s="107"/>
      <c r="C128" s="114"/>
      <c r="D128" s="494"/>
    </row>
    <row r="129" spans="2:4" ht="12.75">
      <c r="B129" s="132"/>
      <c r="C129" s="133"/>
      <c r="D129" s="490"/>
    </row>
    <row r="130" spans="2:4" ht="25.5">
      <c r="B130" s="134"/>
      <c r="C130" s="135" t="s">
        <v>757</v>
      </c>
      <c r="D130" s="485">
        <f>SUM(D131:D132)</f>
        <v>492368</v>
      </c>
    </row>
    <row r="131" spans="2:4" ht="12.75">
      <c r="B131" s="134"/>
      <c r="C131" s="136" t="s">
        <v>758</v>
      </c>
      <c r="D131" s="500">
        <v>489788</v>
      </c>
    </row>
    <row r="132" spans="2:4" ht="12.75">
      <c r="B132" s="137"/>
      <c r="C132" s="136" t="s">
        <v>759</v>
      </c>
      <c r="D132" s="500">
        <v>2580</v>
      </c>
    </row>
    <row r="133" spans="2:4" ht="12.75">
      <c r="B133" s="134"/>
      <c r="C133" s="135"/>
      <c r="D133" s="494"/>
    </row>
    <row r="134" spans="2:4" ht="25.5">
      <c r="B134" s="134"/>
      <c r="C134" s="135" t="s">
        <v>760</v>
      </c>
      <c r="D134" s="485">
        <f>SUM(D135:D136)</f>
        <v>41900</v>
      </c>
    </row>
    <row r="135" spans="2:4" ht="12.75">
      <c r="B135" s="134"/>
      <c r="C135" s="136" t="s">
        <v>761</v>
      </c>
      <c r="D135" s="494">
        <v>2300</v>
      </c>
    </row>
    <row r="136" spans="2:4" ht="12.75">
      <c r="B136" s="134"/>
      <c r="C136" s="136" t="s">
        <v>762</v>
      </c>
      <c r="D136" s="494">
        <v>39600</v>
      </c>
    </row>
    <row r="137" spans="2:4" ht="13.5" thickBot="1">
      <c r="B137" s="84"/>
      <c r="C137" s="138"/>
      <c r="D137" s="506"/>
    </row>
    <row r="138" spans="2:4" ht="38.25">
      <c r="B138" s="132"/>
      <c r="C138" s="133" t="s">
        <v>763</v>
      </c>
      <c r="D138" s="502">
        <f>SUM(D139)</f>
        <v>600000</v>
      </c>
    </row>
    <row r="139" spans="2:4" ht="12.75">
      <c r="B139" s="134"/>
      <c r="C139" s="136" t="s">
        <v>764</v>
      </c>
      <c r="D139" s="500">
        <v>600000</v>
      </c>
    </row>
    <row r="140" spans="2:4" ht="13.5" thickBot="1">
      <c r="B140" s="84"/>
      <c r="C140" s="138"/>
      <c r="D140" s="506"/>
    </row>
    <row r="141" spans="2:4" ht="12.75">
      <c r="B141" s="129"/>
      <c r="C141" s="121"/>
      <c r="D141" s="490"/>
    </row>
    <row r="142" spans="2:4" ht="12.75">
      <c r="B142" s="107">
        <v>854</v>
      </c>
      <c r="C142" s="114" t="s">
        <v>726</v>
      </c>
      <c r="D142" s="485">
        <f>SUM(D145,D152,D155)</f>
        <v>1475278</v>
      </c>
    </row>
    <row r="143" spans="2:4" ht="13.5" thickBot="1">
      <c r="B143" s="110"/>
      <c r="C143" s="496"/>
      <c r="D143" s="497"/>
    </row>
    <row r="144" spans="2:4" ht="13.5" thickBot="1">
      <c r="B144" s="156"/>
      <c r="C144" s="140"/>
      <c r="D144" s="510"/>
    </row>
    <row r="145" spans="2:4" ht="25.5">
      <c r="B145" s="129"/>
      <c r="C145" s="121" t="s">
        <v>765</v>
      </c>
      <c r="D145" s="502">
        <f>SUM(D146:D150)</f>
        <v>1430030</v>
      </c>
    </row>
    <row r="146" spans="2:4" ht="12.75">
      <c r="B146" s="107"/>
      <c r="C146" s="116" t="s">
        <v>766</v>
      </c>
      <c r="D146" s="494">
        <v>368000</v>
      </c>
    </row>
    <row r="147" spans="2:4" ht="12.75">
      <c r="B147" s="107"/>
      <c r="C147" s="116" t="s">
        <v>767</v>
      </c>
      <c r="D147" s="494">
        <v>430000</v>
      </c>
    </row>
    <row r="148" spans="2:4" ht="12.75">
      <c r="B148" s="107"/>
      <c r="C148" s="116" t="s">
        <v>768</v>
      </c>
      <c r="D148" s="494">
        <v>390000</v>
      </c>
    </row>
    <row r="149" spans="2:4" ht="12.75">
      <c r="B149" s="107"/>
      <c r="C149" s="116" t="s">
        <v>769</v>
      </c>
      <c r="D149" s="494">
        <v>238430</v>
      </c>
    </row>
    <row r="150" spans="2:4" ht="12.75">
      <c r="B150" s="107"/>
      <c r="C150" s="116" t="s">
        <v>770</v>
      </c>
      <c r="D150" s="494">
        <v>3600</v>
      </c>
    </row>
    <row r="151" spans="2:4" ht="12.75">
      <c r="B151" s="107"/>
      <c r="C151" s="116"/>
      <c r="D151" s="494"/>
    </row>
    <row r="152" spans="2:4" ht="38.25">
      <c r="B152" s="107"/>
      <c r="C152" s="114" t="s">
        <v>771</v>
      </c>
      <c r="D152" s="485">
        <f>SUM(D153)</f>
        <v>33770</v>
      </c>
    </row>
    <row r="153" spans="2:4" ht="12.75">
      <c r="B153" s="107"/>
      <c r="C153" s="116" t="s">
        <v>153</v>
      </c>
      <c r="D153" s="494">
        <v>33770</v>
      </c>
    </row>
    <row r="154" spans="2:4" ht="12.75">
      <c r="B154" s="107"/>
      <c r="C154" s="116"/>
      <c r="D154" s="494"/>
    </row>
    <row r="155" spans="2:4" ht="38.25">
      <c r="B155" s="107"/>
      <c r="C155" s="135" t="s">
        <v>763</v>
      </c>
      <c r="D155" s="485">
        <f>SUM(D156)</f>
        <v>11478</v>
      </c>
    </row>
    <row r="156" spans="2:4" ht="12.75">
      <c r="B156" s="107"/>
      <c r="C156" s="116" t="s">
        <v>154</v>
      </c>
      <c r="D156" s="494">
        <v>11478</v>
      </c>
    </row>
    <row r="157" spans="2:4" ht="13.5" thickBot="1">
      <c r="B157" s="107"/>
      <c r="C157" s="114"/>
      <c r="D157" s="494"/>
    </row>
    <row r="158" spans="2:4" ht="12.75">
      <c r="B158" s="129"/>
      <c r="C158" s="121"/>
      <c r="D158" s="490"/>
    </row>
    <row r="159" spans="2:4" ht="12.75">
      <c r="B159" s="107">
        <v>926</v>
      </c>
      <c r="C159" s="114" t="s">
        <v>728</v>
      </c>
      <c r="D159" s="485">
        <f>SUM(D162)</f>
        <v>104248</v>
      </c>
    </row>
    <row r="160" spans="2:4" ht="13.5" thickBot="1">
      <c r="B160" s="110"/>
      <c r="C160" s="496"/>
      <c r="D160" s="497"/>
    </row>
    <row r="161" spans="2:4" ht="12.75">
      <c r="B161" s="129"/>
      <c r="C161" s="121"/>
      <c r="D161" s="490"/>
    </row>
    <row r="162" spans="2:4" ht="25.5">
      <c r="B162" s="107"/>
      <c r="C162" s="114" t="s">
        <v>772</v>
      </c>
      <c r="D162" s="485">
        <f>SUM(D163:D164)</f>
        <v>104248</v>
      </c>
    </row>
    <row r="163" spans="2:4" ht="12.75">
      <c r="B163" s="107"/>
      <c r="C163" s="116" t="s">
        <v>773</v>
      </c>
      <c r="D163" s="494">
        <v>91248</v>
      </c>
    </row>
    <row r="164" spans="2:4" ht="13.5" thickBot="1">
      <c r="B164" s="110"/>
      <c r="C164" s="124" t="s">
        <v>628</v>
      </c>
      <c r="D164" s="497">
        <v>13000</v>
      </c>
    </row>
    <row r="165" spans="2:3" ht="12.75">
      <c r="B165" s="101"/>
      <c r="C165" s="140"/>
    </row>
    <row r="166" spans="2:3" ht="12.75">
      <c r="B166" s="101"/>
      <c r="C166" s="140"/>
    </row>
    <row r="167" spans="2:3" ht="12.75">
      <c r="B167" s="101"/>
      <c r="C167" s="140"/>
    </row>
    <row r="168" spans="2:3" ht="12.75">
      <c r="B168" s="101"/>
      <c r="C168" s="140"/>
    </row>
    <row r="169" spans="2:3" ht="12.75">
      <c r="B169" s="101"/>
      <c r="C169" s="140"/>
    </row>
    <row r="170" spans="2:3" ht="12.75">
      <c r="B170" s="101"/>
      <c r="C170" s="140"/>
    </row>
    <row r="171" spans="2:3" ht="12.75">
      <c r="B171" s="101"/>
      <c r="C171" s="140"/>
    </row>
    <row r="172" spans="2:3" ht="12.75">
      <c r="B172" s="101"/>
      <c r="C172" s="140"/>
    </row>
    <row r="173" spans="2:3" ht="12.75">
      <c r="B173" s="101"/>
      <c r="C173" s="140"/>
    </row>
    <row r="174" spans="2:3" ht="12.75">
      <c r="B174" s="101"/>
      <c r="C174" s="140"/>
    </row>
    <row r="175" spans="2:3" ht="12.75">
      <c r="B175" s="101"/>
      <c r="C175" s="140"/>
    </row>
    <row r="176" spans="2:3" ht="12.75">
      <c r="B176" s="101"/>
      <c r="C176" s="140"/>
    </row>
    <row r="177" spans="2:3" ht="12.75">
      <c r="B177" s="101"/>
      <c r="C177" s="140"/>
    </row>
    <row r="178" spans="2:3" ht="12.75">
      <c r="B178" s="101"/>
      <c r="C178" s="140"/>
    </row>
    <row r="179" spans="2:3" ht="12.75">
      <c r="B179" s="101"/>
      <c r="C179" s="140"/>
    </row>
    <row r="180" spans="2:3" ht="12.75">
      <c r="B180" s="101"/>
      <c r="C180" s="140"/>
    </row>
    <row r="181" spans="2:3" ht="12.75">
      <c r="B181" s="101"/>
      <c r="C181" s="140"/>
    </row>
    <row r="182" spans="2:3" ht="12.75">
      <c r="B182" s="101"/>
      <c r="C182" s="140"/>
    </row>
    <row r="183" spans="2:3" ht="12.75">
      <c r="B183" s="101"/>
      <c r="C183" s="140"/>
    </row>
    <row r="184" spans="2:3" ht="12.75">
      <c r="B184" s="101"/>
      <c r="C184" s="140"/>
    </row>
    <row r="185" spans="2:3" ht="12.75">
      <c r="B185" s="101"/>
      <c r="C185" s="140"/>
    </row>
    <row r="186" spans="2:3" ht="12.75">
      <c r="B186" s="101"/>
      <c r="C186" s="140"/>
    </row>
    <row r="187" spans="2:3" ht="12.75">
      <c r="B187" s="101"/>
      <c r="C187" s="140"/>
    </row>
    <row r="188" spans="2:3" ht="12.75">
      <c r="B188" s="101"/>
      <c r="C188" s="140"/>
    </row>
    <row r="189" spans="2:3" ht="12.75">
      <c r="B189" s="101"/>
      <c r="C189" s="140"/>
    </row>
    <row r="190" spans="2:3" ht="12.75">
      <c r="B190" s="101"/>
      <c r="C190" s="140"/>
    </row>
    <row r="191" spans="2:3" ht="12.75">
      <c r="B191" s="101"/>
      <c r="C191" s="140"/>
    </row>
    <row r="192" spans="2:3" ht="12.75">
      <c r="B192" s="101"/>
      <c r="C192" s="140"/>
    </row>
    <row r="193" spans="2:3" ht="12.75">
      <c r="B193" s="101"/>
      <c r="C193" s="140"/>
    </row>
    <row r="194" spans="2:9" ht="12.75">
      <c r="B194" s="513"/>
      <c r="C194" s="512"/>
      <c r="D194" s="98"/>
      <c r="H194" s="98"/>
      <c r="I194" s="98"/>
    </row>
    <row r="195" spans="2:9" ht="12.75">
      <c r="B195" s="513"/>
      <c r="C195" s="512"/>
      <c r="D195" s="98"/>
      <c r="H195" s="98"/>
      <c r="I195" s="98"/>
    </row>
    <row r="196" spans="2:9" ht="12.75">
      <c r="B196" s="513"/>
      <c r="C196" s="512"/>
      <c r="D196" s="98"/>
      <c r="H196" s="98"/>
      <c r="I196" s="98"/>
    </row>
    <row r="197" spans="2:9" ht="12.75">
      <c r="B197" s="513"/>
      <c r="C197" s="512"/>
      <c r="D197" s="98"/>
      <c r="H197" s="98"/>
      <c r="I197" s="98"/>
    </row>
    <row r="198" spans="2:9" ht="12.75">
      <c r="B198" s="513"/>
      <c r="C198" s="512"/>
      <c r="D198" s="98"/>
      <c r="H198" s="98"/>
      <c r="I198" s="98"/>
    </row>
    <row r="199" spans="2:9" ht="12.75">
      <c r="B199" s="513"/>
      <c r="C199" s="512"/>
      <c r="D199" s="98"/>
      <c r="H199" s="98"/>
      <c r="I199" s="98"/>
    </row>
    <row r="200" spans="2:9" ht="12.75">
      <c r="B200" s="513"/>
      <c r="C200" s="512"/>
      <c r="D200" s="98"/>
      <c r="H200" s="98"/>
      <c r="I200" s="98"/>
    </row>
    <row r="201" spans="2:9" ht="12.75">
      <c r="B201" s="513"/>
      <c r="C201" s="512"/>
      <c r="D201" s="98"/>
      <c r="H201" s="98"/>
      <c r="I201" s="98"/>
    </row>
    <row r="202" spans="2:9" ht="12.75">
      <c r="B202" s="513"/>
      <c r="C202" s="512"/>
      <c r="D202" s="98"/>
      <c r="H202" s="98"/>
      <c r="I202" s="98"/>
    </row>
    <row r="203" spans="2:9" ht="12.75">
      <c r="B203" s="513"/>
      <c r="C203" s="512"/>
      <c r="D203" s="98"/>
      <c r="H203" s="98"/>
      <c r="I203" s="98"/>
    </row>
    <row r="204" spans="2:9" ht="12.75">
      <c r="B204" s="513"/>
      <c r="C204" s="512"/>
      <c r="D204" s="98"/>
      <c r="H204" s="98"/>
      <c r="I204" s="98"/>
    </row>
    <row r="205" spans="2:9" ht="12.75">
      <c r="B205" s="513"/>
      <c r="C205" s="512"/>
      <c r="D205" s="98"/>
      <c r="H205" s="98"/>
      <c r="I205" s="98"/>
    </row>
    <row r="206" spans="2:9" ht="12.75">
      <c r="B206" s="513"/>
      <c r="C206" s="512"/>
      <c r="D206" s="98"/>
      <c r="H206" s="98"/>
      <c r="I206" s="98"/>
    </row>
    <row r="207" spans="2:9" ht="12.75">
      <c r="B207" s="513"/>
      <c r="C207" s="512"/>
      <c r="D207" s="98"/>
      <c r="H207" s="98"/>
      <c r="I207" s="98"/>
    </row>
    <row r="208" spans="2:9" ht="12.75">
      <c r="B208" s="513"/>
      <c r="C208" s="512"/>
      <c r="D208" s="98"/>
      <c r="H208" s="98"/>
      <c r="I208" s="98"/>
    </row>
    <row r="209" spans="2:9" ht="12.75">
      <c r="B209" s="513"/>
      <c r="C209" s="512"/>
      <c r="D209" s="98"/>
      <c r="H209" s="98"/>
      <c r="I209" s="98"/>
    </row>
    <row r="210" spans="2:9" ht="12.75">
      <c r="B210" s="513"/>
      <c r="C210" s="512"/>
      <c r="D210" s="98"/>
      <c r="H210" s="98"/>
      <c r="I210" s="98"/>
    </row>
    <row r="211" spans="2:9" ht="12.75">
      <c r="B211" s="513"/>
      <c r="C211" s="512"/>
      <c r="D211" s="98"/>
      <c r="H211" s="98"/>
      <c r="I211" s="98"/>
    </row>
    <row r="212" spans="2:9" ht="12.75">
      <c r="B212" s="513"/>
      <c r="C212" s="512"/>
      <c r="D212" s="98"/>
      <c r="H212" s="98"/>
      <c r="I212" s="98"/>
    </row>
    <row r="213" spans="2:9" ht="12.75">
      <c r="B213" s="513"/>
      <c r="C213" s="512"/>
      <c r="D213" s="98"/>
      <c r="H213" s="98"/>
      <c r="I213" s="98"/>
    </row>
    <row r="214" spans="2:9" ht="12.75">
      <c r="B214" s="513"/>
      <c r="C214" s="512"/>
      <c r="D214" s="98"/>
      <c r="H214" s="98"/>
      <c r="I214" s="98"/>
    </row>
    <row r="215" spans="2:9" ht="12.75">
      <c r="B215" s="513"/>
      <c r="C215" s="512"/>
      <c r="D215" s="98"/>
      <c r="H215" s="98"/>
      <c r="I215" s="98"/>
    </row>
    <row r="216" spans="2:9" ht="12.75">
      <c r="B216" s="513"/>
      <c r="C216" s="512"/>
      <c r="D216" s="98"/>
      <c r="H216" s="98"/>
      <c r="I216" s="98"/>
    </row>
    <row r="217" spans="2:9" ht="12.75">
      <c r="B217" s="513"/>
      <c r="C217" s="512"/>
      <c r="D217" s="98"/>
      <c r="H217" s="98"/>
      <c r="I217" s="98"/>
    </row>
    <row r="218" spans="2:9" ht="12.75">
      <c r="B218" s="513"/>
      <c r="C218" s="512"/>
      <c r="D218" s="98"/>
      <c r="H218" s="98"/>
      <c r="I218" s="98"/>
    </row>
    <row r="219" spans="2:9" ht="12.75">
      <c r="B219" s="513"/>
      <c r="C219" s="512"/>
      <c r="D219" s="98"/>
      <c r="H219" s="98"/>
      <c r="I219" s="98"/>
    </row>
    <row r="220" spans="2:9" ht="12.75">
      <c r="B220" s="513"/>
      <c r="C220" s="512"/>
      <c r="D220" s="98"/>
      <c r="H220" s="98"/>
      <c r="I220" s="98"/>
    </row>
    <row r="221" spans="2:9" ht="12.75">
      <c r="B221" s="513"/>
      <c r="C221" s="512"/>
      <c r="D221" s="98"/>
      <c r="H221" s="98"/>
      <c r="I221" s="98"/>
    </row>
    <row r="222" spans="2:9" ht="12.75">
      <c r="B222" s="513"/>
      <c r="C222" s="512"/>
      <c r="D222" s="98"/>
      <c r="H222" s="98"/>
      <c r="I222" s="98"/>
    </row>
    <row r="223" spans="2:9" ht="12.75">
      <c r="B223" s="513"/>
      <c r="C223" s="512"/>
      <c r="D223" s="98"/>
      <c r="H223" s="98"/>
      <c r="I223" s="98"/>
    </row>
    <row r="224" spans="2:9" ht="12.75">
      <c r="B224" s="513"/>
      <c r="C224" s="512"/>
      <c r="D224" s="98"/>
      <c r="H224" s="98"/>
      <c r="I224" s="98"/>
    </row>
    <row r="225" spans="2:9" ht="12.75">
      <c r="B225" s="513"/>
      <c r="C225" s="512"/>
      <c r="D225" s="98"/>
      <c r="H225" s="98"/>
      <c r="I225" s="98"/>
    </row>
    <row r="226" spans="2:9" ht="12.75">
      <c r="B226" s="513"/>
      <c r="C226" s="512"/>
      <c r="D226" s="98"/>
      <c r="H226" s="98"/>
      <c r="I226" s="98"/>
    </row>
    <row r="227" spans="2:9" ht="12.75">
      <c r="B227" s="513"/>
      <c r="C227" s="512"/>
      <c r="D227" s="98"/>
      <c r="H227" s="98"/>
      <c r="I227" s="98"/>
    </row>
    <row r="228" spans="2:9" ht="12.75">
      <c r="B228" s="513"/>
      <c r="C228" s="512"/>
      <c r="D228" s="98"/>
      <c r="H228" s="98"/>
      <c r="I228" s="98"/>
    </row>
    <row r="229" spans="2:9" ht="12.75">
      <c r="B229" s="513"/>
      <c r="C229" s="512"/>
      <c r="D229" s="98"/>
      <c r="H229" s="98"/>
      <c r="I229" s="98"/>
    </row>
    <row r="230" spans="2:9" ht="12.75">
      <c r="B230" s="513"/>
      <c r="C230" s="512"/>
      <c r="D230" s="98"/>
      <c r="H230" s="98"/>
      <c r="I230" s="98"/>
    </row>
    <row r="231" spans="2:9" ht="12.75">
      <c r="B231" s="513"/>
      <c r="C231" s="512"/>
      <c r="D231" s="98"/>
      <c r="H231" s="98"/>
      <c r="I231" s="98"/>
    </row>
    <row r="232" spans="2:9" ht="12.75">
      <c r="B232" s="513"/>
      <c r="C232" s="512"/>
      <c r="D232" s="98"/>
      <c r="H232" s="98"/>
      <c r="I232" s="98"/>
    </row>
    <row r="233" spans="2:9" ht="12.75">
      <c r="B233" s="513"/>
      <c r="C233" s="512"/>
      <c r="D233" s="98"/>
      <c r="H233" s="98"/>
      <c r="I233" s="98"/>
    </row>
    <row r="234" spans="2:9" ht="12.75">
      <c r="B234" s="513"/>
      <c r="C234" s="512"/>
      <c r="D234" s="98"/>
      <c r="H234" s="98"/>
      <c r="I234" s="98"/>
    </row>
    <row r="235" spans="2:9" ht="12.75">
      <c r="B235" s="513"/>
      <c r="C235" s="512"/>
      <c r="D235" s="98"/>
      <c r="H235" s="98"/>
      <c r="I235" s="98"/>
    </row>
    <row r="236" spans="2:9" ht="12.75">
      <c r="B236" s="513"/>
      <c r="C236" s="512"/>
      <c r="D236" s="98"/>
      <c r="H236" s="98"/>
      <c r="I236" s="98"/>
    </row>
    <row r="237" spans="2:9" ht="12.75">
      <c r="B237" s="513"/>
      <c r="C237" s="512"/>
      <c r="D237" s="98"/>
      <c r="H237" s="98"/>
      <c r="I237" s="98"/>
    </row>
    <row r="238" spans="2:9" ht="12.75">
      <c r="B238" s="513"/>
      <c r="C238" s="512"/>
      <c r="D238" s="98"/>
      <c r="H238" s="98"/>
      <c r="I238" s="98"/>
    </row>
    <row r="239" spans="2:9" ht="12.75">
      <c r="B239" s="513"/>
      <c r="C239" s="512"/>
      <c r="D239" s="98"/>
      <c r="H239" s="98"/>
      <c r="I239" s="98"/>
    </row>
    <row r="240" spans="2:9" ht="12.75">
      <c r="B240" s="513"/>
      <c r="C240" s="512"/>
      <c r="D240" s="98"/>
      <c r="H240" s="98"/>
      <c r="I240" s="98"/>
    </row>
    <row r="241" spans="2:9" ht="12.75">
      <c r="B241" s="513"/>
      <c r="C241" s="512"/>
      <c r="D241" s="98"/>
      <c r="H241" s="98"/>
      <c r="I241" s="98"/>
    </row>
    <row r="242" spans="2:9" ht="12.75">
      <c r="B242" s="513"/>
      <c r="C242" s="512"/>
      <c r="D242" s="98"/>
      <c r="H242" s="98"/>
      <c r="I242" s="98"/>
    </row>
    <row r="243" spans="2:9" ht="12.75">
      <c r="B243" s="513"/>
      <c r="C243" s="512"/>
      <c r="D243" s="98"/>
      <c r="H243" s="98"/>
      <c r="I243" s="98"/>
    </row>
    <row r="244" spans="2:9" ht="12.75">
      <c r="B244" s="513"/>
      <c r="C244" s="512"/>
      <c r="D244" s="98"/>
      <c r="H244" s="98"/>
      <c r="I244" s="98"/>
    </row>
    <row r="245" spans="2:9" ht="12.75">
      <c r="B245" s="513"/>
      <c r="C245" s="512"/>
      <c r="D245" s="98"/>
      <c r="H245" s="98"/>
      <c r="I245" s="98"/>
    </row>
    <row r="246" spans="2:9" ht="12.75">
      <c r="B246" s="513"/>
      <c r="C246" s="512"/>
      <c r="D246" s="98"/>
      <c r="H246" s="98"/>
      <c r="I246" s="98"/>
    </row>
    <row r="247" spans="2:9" ht="12.75">
      <c r="B247" s="513"/>
      <c r="C247" s="512"/>
      <c r="D247" s="98"/>
      <c r="H247" s="98"/>
      <c r="I247" s="98"/>
    </row>
    <row r="248" spans="2:9" ht="12.75">
      <c r="B248" s="513"/>
      <c r="C248" s="512"/>
      <c r="D248" s="98"/>
      <c r="H248" s="98"/>
      <c r="I248" s="98"/>
    </row>
    <row r="249" spans="2:9" ht="12.75">
      <c r="B249" s="513"/>
      <c r="C249" s="512"/>
      <c r="D249" s="98"/>
      <c r="H249" s="98"/>
      <c r="I249" s="98"/>
    </row>
    <row r="250" spans="2:9" ht="12.75">
      <c r="B250" s="513"/>
      <c r="C250" s="512"/>
      <c r="D250" s="98"/>
      <c r="H250" s="98"/>
      <c r="I250" s="98"/>
    </row>
    <row r="251" spans="2:9" ht="12.75">
      <c r="B251" s="513"/>
      <c r="C251" s="512"/>
      <c r="D251" s="98"/>
      <c r="H251" s="98"/>
      <c r="I251" s="98"/>
    </row>
    <row r="252" spans="2:9" ht="12.75">
      <c r="B252" s="513"/>
      <c r="C252" s="512"/>
      <c r="D252" s="98"/>
      <c r="H252" s="98"/>
      <c r="I252" s="98"/>
    </row>
    <row r="253" spans="2:9" ht="12.75">
      <c r="B253" s="513"/>
      <c r="C253" s="512"/>
      <c r="D253" s="98"/>
      <c r="H253" s="98"/>
      <c r="I253" s="98"/>
    </row>
    <row r="254" spans="2:9" ht="12.75">
      <c r="B254" s="513"/>
      <c r="C254" s="512"/>
      <c r="D254" s="98"/>
      <c r="H254" s="98"/>
      <c r="I254" s="98"/>
    </row>
    <row r="255" spans="2:9" ht="12.75">
      <c r="B255" s="513"/>
      <c r="C255" s="512"/>
      <c r="D255" s="98"/>
      <c r="H255" s="98"/>
      <c r="I255" s="98"/>
    </row>
    <row r="256" spans="2:9" ht="12.75">
      <c r="B256" s="513"/>
      <c r="C256" s="512"/>
      <c r="D256" s="98"/>
      <c r="H256" s="98"/>
      <c r="I256" s="98"/>
    </row>
    <row r="257" spans="2:9" ht="12.75">
      <c r="B257" s="513"/>
      <c r="C257" s="512"/>
      <c r="D257" s="98"/>
      <c r="H257" s="98"/>
      <c r="I257" s="98"/>
    </row>
    <row r="258" spans="2:9" ht="12.75">
      <c r="B258" s="513"/>
      <c r="C258" s="512"/>
      <c r="D258" s="98"/>
      <c r="H258" s="98"/>
      <c r="I258" s="98"/>
    </row>
    <row r="259" spans="2:9" ht="12.75">
      <c r="B259" s="513"/>
      <c r="C259" s="512"/>
      <c r="D259" s="98"/>
      <c r="H259" s="98"/>
      <c r="I259" s="98"/>
    </row>
    <row r="260" spans="2:9" ht="12.75">
      <c r="B260" s="513"/>
      <c r="C260" s="512"/>
      <c r="D260" s="98"/>
      <c r="H260" s="98"/>
      <c r="I260" s="98"/>
    </row>
    <row r="261" spans="2:9" ht="12.75">
      <c r="B261" s="513"/>
      <c r="C261" s="512"/>
      <c r="D261" s="98"/>
      <c r="H261" s="98"/>
      <c r="I261" s="98"/>
    </row>
    <row r="262" spans="2:9" ht="12.75">
      <c r="B262" s="513"/>
      <c r="C262" s="512"/>
      <c r="D262" s="98"/>
      <c r="H262" s="98"/>
      <c r="I262" s="98"/>
    </row>
    <row r="263" spans="2:9" ht="12.75">
      <c r="B263" s="513"/>
      <c r="C263" s="512"/>
      <c r="D263" s="98"/>
      <c r="H263" s="98"/>
      <c r="I263" s="98"/>
    </row>
    <row r="264" spans="2:9" ht="12.75">
      <c r="B264" s="513"/>
      <c r="C264" s="512"/>
      <c r="D264" s="98"/>
      <c r="H264" s="98"/>
      <c r="I264" s="98"/>
    </row>
    <row r="265" spans="2:9" ht="12.75">
      <c r="B265" s="513"/>
      <c r="C265" s="512"/>
      <c r="D265" s="98"/>
      <c r="H265" s="98"/>
      <c r="I265" s="98"/>
    </row>
    <row r="266" spans="2:9" ht="12.75">
      <c r="B266" s="513"/>
      <c r="C266" s="512"/>
      <c r="D266" s="98"/>
      <c r="H266" s="98"/>
      <c r="I266" s="98"/>
    </row>
    <row r="267" spans="2:9" ht="12.75">
      <c r="B267" s="513"/>
      <c r="C267" s="512"/>
      <c r="D267" s="98"/>
      <c r="H267" s="98"/>
      <c r="I267" s="98"/>
    </row>
    <row r="268" spans="2:9" ht="12.75">
      <c r="B268" s="513"/>
      <c r="C268" s="512"/>
      <c r="D268" s="98"/>
      <c r="H268" s="98"/>
      <c r="I268" s="98"/>
    </row>
    <row r="269" spans="2:9" ht="12.75">
      <c r="B269" s="513"/>
      <c r="C269" s="512"/>
      <c r="D269" s="98"/>
      <c r="H269" s="98"/>
      <c r="I269" s="98"/>
    </row>
    <row r="270" spans="2:9" ht="12.75">
      <c r="B270" s="513"/>
      <c r="C270" s="512"/>
      <c r="D270" s="98"/>
      <c r="H270" s="98"/>
      <c r="I270" s="98"/>
    </row>
    <row r="271" spans="2:9" ht="12.75">
      <c r="B271" s="513"/>
      <c r="C271" s="512"/>
      <c r="D271" s="98"/>
      <c r="H271" s="98"/>
      <c r="I271" s="98"/>
    </row>
    <row r="272" spans="2:9" ht="12.75">
      <c r="B272" s="513"/>
      <c r="C272" s="512"/>
      <c r="D272" s="98"/>
      <c r="H272" s="98"/>
      <c r="I272" s="98"/>
    </row>
    <row r="273" spans="2:9" ht="12.75">
      <c r="B273" s="513"/>
      <c r="C273" s="512"/>
      <c r="D273" s="98"/>
      <c r="H273" s="98"/>
      <c r="I273" s="98"/>
    </row>
    <row r="274" spans="2:9" ht="12.75">
      <c r="B274" s="513"/>
      <c r="C274" s="512"/>
      <c r="D274" s="98"/>
      <c r="H274" s="98"/>
      <c r="I274" s="98"/>
    </row>
    <row r="275" spans="2:9" ht="12.75">
      <c r="B275" s="513"/>
      <c r="C275" s="512"/>
      <c r="D275" s="98"/>
      <c r="H275" s="98"/>
      <c r="I275" s="98"/>
    </row>
    <row r="276" spans="2:9" ht="12.75">
      <c r="B276" s="513"/>
      <c r="C276" s="512"/>
      <c r="D276" s="98"/>
      <c r="H276" s="98"/>
      <c r="I276" s="98"/>
    </row>
    <row r="277" spans="2:9" ht="12.75">
      <c r="B277" s="513"/>
      <c r="C277" s="512"/>
      <c r="D277" s="98"/>
      <c r="H277" s="98"/>
      <c r="I277" s="98"/>
    </row>
    <row r="278" spans="2:9" ht="12.75">
      <c r="B278" s="513"/>
      <c r="C278" s="512"/>
      <c r="D278" s="98"/>
      <c r="H278" s="98"/>
      <c r="I278" s="98"/>
    </row>
    <row r="279" spans="2:9" ht="12.75">
      <c r="B279" s="513"/>
      <c r="C279" s="512"/>
      <c r="D279" s="98"/>
      <c r="H279" s="98"/>
      <c r="I279" s="98"/>
    </row>
    <row r="280" spans="2:9" ht="12.75">
      <c r="B280" s="513"/>
      <c r="C280" s="512"/>
      <c r="D280" s="98"/>
      <c r="H280" s="98"/>
      <c r="I280" s="98"/>
    </row>
    <row r="281" spans="2:9" ht="12.75">
      <c r="B281" s="513"/>
      <c r="C281" s="512"/>
      <c r="D281" s="98"/>
      <c r="H281" s="98"/>
      <c r="I281" s="98"/>
    </row>
    <row r="282" spans="2:9" ht="12.75">
      <c r="B282" s="513"/>
      <c r="C282" s="512"/>
      <c r="D282" s="98"/>
      <c r="H282" s="98"/>
      <c r="I282" s="98"/>
    </row>
    <row r="283" spans="2:9" ht="12.75">
      <c r="B283" s="513"/>
      <c r="C283" s="512"/>
      <c r="D283" s="98"/>
      <c r="H283" s="98"/>
      <c r="I283" s="98"/>
    </row>
    <row r="284" spans="2:9" ht="12.75">
      <c r="B284" s="513"/>
      <c r="C284" s="512"/>
      <c r="D284" s="98"/>
      <c r="H284" s="98"/>
      <c r="I284" s="98"/>
    </row>
    <row r="285" spans="2:9" ht="12.75">
      <c r="B285" s="513"/>
      <c r="C285" s="512"/>
      <c r="D285" s="98"/>
      <c r="H285" s="98"/>
      <c r="I285" s="98"/>
    </row>
    <row r="286" spans="2:9" ht="12.75">
      <c r="B286" s="513"/>
      <c r="C286" s="512"/>
      <c r="D286" s="98"/>
      <c r="H286" s="98"/>
      <c r="I286" s="98"/>
    </row>
    <row r="287" spans="2:9" ht="12.75">
      <c r="B287" s="513"/>
      <c r="C287" s="512"/>
      <c r="D287" s="98"/>
      <c r="H287" s="98"/>
      <c r="I287" s="98"/>
    </row>
    <row r="288" spans="2:9" ht="12.75">
      <c r="B288" s="513"/>
      <c r="C288" s="512"/>
      <c r="D288" s="98"/>
      <c r="H288" s="98"/>
      <c r="I288" s="98"/>
    </row>
    <row r="289" spans="2:9" ht="12.75">
      <c r="B289" s="513"/>
      <c r="C289" s="512"/>
      <c r="D289" s="98"/>
      <c r="H289" s="98"/>
      <c r="I289" s="98"/>
    </row>
    <row r="290" spans="2:9" ht="12.75">
      <c r="B290" s="513"/>
      <c r="C290" s="512"/>
      <c r="D290" s="98"/>
      <c r="H290" s="98"/>
      <c r="I290" s="98"/>
    </row>
    <row r="291" spans="2:9" ht="12.75">
      <c r="B291" s="513"/>
      <c r="C291" s="512"/>
      <c r="D291" s="98"/>
      <c r="H291" s="98"/>
      <c r="I291" s="98"/>
    </row>
    <row r="292" spans="2:9" ht="12.75">
      <c r="B292" s="513"/>
      <c r="C292" s="512"/>
      <c r="D292" s="98"/>
      <c r="H292" s="98"/>
      <c r="I292" s="98"/>
    </row>
    <row r="293" spans="2:9" ht="12.75">
      <c r="B293" s="513"/>
      <c r="C293" s="512"/>
      <c r="D293" s="98"/>
      <c r="H293" s="98"/>
      <c r="I293" s="98"/>
    </row>
    <row r="294" spans="2:9" ht="12.75">
      <c r="B294" s="513"/>
      <c r="C294" s="512"/>
      <c r="D294" s="98"/>
      <c r="H294" s="98"/>
      <c r="I294" s="98"/>
    </row>
    <row r="295" spans="2:9" ht="12.75">
      <c r="B295" s="513"/>
      <c r="C295" s="512"/>
      <c r="D295" s="98"/>
      <c r="H295" s="98"/>
      <c r="I295" s="98"/>
    </row>
    <row r="296" spans="2:9" ht="12.75">
      <c r="B296" s="513"/>
      <c r="C296" s="512"/>
      <c r="D296" s="98"/>
      <c r="H296" s="98"/>
      <c r="I296" s="98"/>
    </row>
    <row r="297" spans="2:9" ht="12.75">
      <c r="B297" s="513"/>
      <c r="C297" s="512"/>
      <c r="D297" s="98"/>
      <c r="H297" s="98"/>
      <c r="I297" s="98"/>
    </row>
    <row r="298" spans="2:9" ht="12.75">
      <c r="B298" s="513"/>
      <c r="C298" s="512"/>
      <c r="D298" s="98"/>
      <c r="H298" s="98"/>
      <c r="I298" s="98"/>
    </row>
    <row r="299" spans="2:9" ht="12.75">
      <c r="B299" s="513"/>
      <c r="C299" s="512"/>
      <c r="D299" s="98"/>
      <c r="H299" s="98"/>
      <c r="I299" s="98"/>
    </row>
    <row r="300" spans="2:9" ht="12.75">
      <c r="B300" s="513"/>
      <c r="C300" s="512"/>
      <c r="D300" s="98"/>
      <c r="H300" s="98"/>
      <c r="I300" s="98"/>
    </row>
    <row r="301" spans="2:9" ht="12.75">
      <c r="B301" s="513"/>
      <c r="C301" s="512"/>
      <c r="D301" s="98"/>
      <c r="H301" s="98"/>
      <c r="I301" s="98"/>
    </row>
    <row r="302" spans="2:9" ht="12.75">
      <c r="B302" s="513"/>
      <c r="C302" s="512"/>
      <c r="D302" s="98"/>
      <c r="H302" s="98"/>
      <c r="I302" s="98"/>
    </row>
    <row r="303" spans="2:9" ht="12.75">
      <c r="B303" s="513"/>
      <c r="C303" s="512"/>
      <c r="D303" s="98"/>
      <c r="H303" s="98"/>
      <c r="I303" s="98"/>
    </row>
    <row r="304" spans="2:9" ht="12.75">
      <c r="B304" s="513"/>
      <c r="C304" s="512"/>
      <c r="D304" s="98"/>
      <c r="H304" s="98"/>
      <c r="I304" s="98"/>
    </row>
    <row r="305" spans="2:9" ht="12.75">
      <c r="B305" s="513"/>
      <c r="C305" s="512"/>
      <c r="D305" s="98"/>
      <c r="H305" s="98"/>
      <c r="I305" s="98"/>
    </row>
    <row r="306" spans="2:9" ht="12.75">
      <c r="B306" s="513"/>
      <c r="C306" s="512"/>
      <c r="D306" s="98"/>
      <c r="H306" s="98"/>
      <c r="I306" s="98"/>
    </row>
    <row r="307" spans="2:9" ht="12.75">
      <c r="B307" s="513"/>
      <c r="C307" s="512"/>
      <c r="D307" s="98"/>
      <c r="H307" s="98"/>
      <c r="I307" s="98"/>
    </row>
    <row r="308" spans="2:9" ht="12.75">
      <c r="B308" s="513"/>
      <c r="C308" s="512"/>
      <c r="D308" s="98"/>
      <c r="H308" s="98"/>
      <c r="I308" s="98"/>
    </row>
    <row r="309" spans="2:9" ht="12.75">
      <c r="B309" s="513"/>
      <c r="C309" s="512"/>
      <c r="D309" s="98"/>
      <c r="H309" s="98"/>
      <c r="I309" s="98"/>
    </row>
    <row r="310" spans="2:9" ht="12.75">
      <c r="B310" s="513"/>
      <c r="C310" s="512"/>
      <c r="D310" s="98"/>
      <c r="H310" s="98"/>
      <c r="I310" s="98"/>
    </row>
    <row r="311" spans="2:9" ht="12.75">
      <c r="B311" s="513"/>
      <c r="C311" s="512"/>
      <c r="D311" s="98"/>
      <c r="H311" s="98"/>
      <c r="I311" s="98"/>
    </row>
    <row r="312" spans="2:9" ht="12.75">
      <c r="B312" s="513"/>
      <c r="C312" s="512"/>
      <c r="D312" s="98"/>
      <c r="H312" s="98"/>
      <c r="I312" s="98"/>
    </row>
    <row r="313" spans="2:9" ht="12.75">
      <c r="B313" s="513"/>
      <c r="C313" s="512"/>
      <c r="D313" s="98"/>
      <c r="H313" s="98"/>
      <c r="I313" s="98"/>
    </row>
    <row r="314" spans="2:9" ht="12.75">
      <c r="B314" s="513"/>
      <c r="C314" s="512"/>
      <c r="D314" s="98"/>
      <c r="H314" s="98"/>
      <c r="I314" s="98"/>
    </row>
    <row r="315" spans="2:9" ht="12.75">
      <c r="B315" s="513"/>
      <c r="C315" s="512"/>
      <c r="D315" s="98"/>
      <c r="H315" s="98"/>
      <c r="I315" s="98"/>
    </row>
    <row r="316" spans="2:9" ht="12.75">
      <c r="B316" s="513"/>
      <c r="C316" s="512"/>
      <c r="D316" s="98"/>
      <c r="H316" s="98"/>
      <c r="I316" s="98"/>
    </row>
    <row r="317" spans="2:9" ht="12.75">
      <c r="B317" s="513"/>
      <c r="C317" s="512"/>
      <c r="D317" s="98"/>
      <c r="H317" s="98"/>
      <c r="I317" s="98"/>
    </row>
    <row r="318" spans="2:9" ht="12.75">
      <c r="B318" s="513"/>
      <c r="C318" s="512"/>
      <c r="D318" s="98"/>
      <c r="H318" s="98"/>
      <c r="I318" s="98"/>
    </row>
    <row r="319" spans="2:9" ht="12.75">
      <c r="B319" s="513"/>
      <c r="C319" s="512"/>
      <c r="D319" s="98"/>
      <c r="H319" s="98"/>
      <c r="I319" s="98"/>
    </row>
    <row r="320" spans="2:9" ht="12.75">
      <c r="B320" s="513"/>
      <c r="C320" s="512"/>
      <c r="D320" s="98"/>
      <c r="H320" s="98"/>
      <c r="I320" s="98"/>
    </row>
    <row r="321" spans="2:9" ht="12.75">
      <c r="B321" s="513"/>
      <c r="C321" s="512"/>
      <c r="D321" s="98"/>
      <c r="H321" s="98"/>
      <c r="I321" s="98"/>
    </row>
    <row r="322" spans="2:9" ht="12.75">
      <c r="B322" s="513"/>
      <c r="C322" s="512"/>
      <c r="D322" s="98"/>
      <c r="H322" s="98"/>
      <c r="I322" s="98"/>
    </row>
    <row r="323" spans="2:9" ht="12.75">
      <c r="B323" s="513"/>
      <c r="C323" s="512"/>
      <c r="D323" s="98"/>
      <c r="H323" s="98"/>
      <c r="I323" s="98"/>
    </row>
    <row r="324" spans="2:9" ht="12.75">
      <c r="B324" s="513"/>
      <c r="C324" s="512"/>
      <c r="D324" s="98"/>
      <c r="H324" s="98"/>
      <c r="I324" s="98"/>
    </row>
    <row r="325" spans="2:9" ht="12.75">
      <c r="B325" s="513"/>
      <c r="C325" s="512"/>
      <c r="D325" s="98"/>
      <c r="H325" s="98"/>
      <c r="I325" s="98"/>
    </row>
    <row r="326" spans="2:9" ht="12.75">
      <c r="B326" s="513"/>
      <c r="C326" s="512"/>
      <c r="D326" s="98"/>
      <c r="H326" s="98"/>
      <c r="I326" s="98"/>
    </row>
    <row r="327" spans="2:9" ht="12.75">
      <c r="B327" s="513"/>
      <c r="C327" s="512"/>
      <c r="D327" s="98"/>
      <c r="H327" s="98"/>
      <c r="I327" s="98"/>
    </row>
    <row r="328" spans="2:9" ht="12.75">
      <c r="B328" s="513"/>
      <c r="C328" s="512"/>
      <c r="D328" s="98"/>
      <c r="H328" s="98"/>
      <c r="I328" s="98"/>
    </row>
    <row r="329" spans="2:9" ht="12.75">
      <c r="B329" s="513"/>
      <c r="C329" s="512"/>
      <c r="D329" s="98"/>
      <c r="H329" s="98"/>
      <c r="I329" s="98"/>
    </row>
    <row r="330" spans="2:9" ht="12.75">
      <c r="B330" s="513"/>
      <c r="C330" s="512"/>
      <c r="D330" s="98"/>
      <c r="H330" s="98"/>
      <c r="I330" s="98"/>
    </row>
    <row r="331" spans="2:9" ht="12.75">
      <c r="B331" s="513"/>
      <c r="C331" s="512"/>
      <c r="D331" s="98"/>
      <c r="H331" s="98"/>
      <c r="I331" s="98"/>
    </row>
    <row r="332" spans="2:9" ht="12.75">
      <c r="B332" s="513"/>
      <c r="C332" s="512"/>
      <c r="D332" s="98"/>
      <c r="H332" s="98"/>
      <c r="I332" s="98"/>
    </row>
    <row r="333" spans="2:9" ht="12.75">
      <c r="B333" s="513"/>
      <c r="C333" s="512"/>
      <c r="D333" s="98"/>
      <c r="H333" s="98"/>
      <c r="I333" s="98"/>
    </row>
    <row r="334" spans="2:9" ht="12.75">
      <c r="B334" s="513"/>
      <c r="C334" s="512"/>
      <c r="D334" s="98"/>
      <c r="H334" s="98"/>
      <c r="I334" s="98"/>
    </row>
    <row r="335" spans="2:9" ht="12.75">
      <c r="B335" s="513"/>
      <c r="C335" s="512"/>
      <c r="D335" s="98"/>
      <c r="H335" s="98"/>
      <c r="I335" s="98"/>
    </row>
    <row r="336" spans="2:9" ht="12.75">
      <c r="B336" s="513"/>
      <c r="C336" s="512"/>
      <c r="D336" s="98"/>
      <c r="H336" s="98"/>
      <c r="I336" s="98"/>
    </row>
    <row r="337" spans="2:9" ht="12.75">
      <c r="B337" s="513"/>
      <c r="C337" s="512"/>
      <c r="D337" s="98"/>
      <c r="H337" s="98"/>
      <c r="I337" s="98"/>
    </row>
    <row r="338" spans="2:9" ht="12.75">
      <c r="B338" s="513"/>
      <c r="C338" s="512"/>
      <c r="D338" s="98"/>
      <c r="H338" s="98"/>
      <c r="I338" s="98"/>
    </row>
    <row r="339" spans="2:9" ht="12.75">
      <c r="B339" s="513"/>
      <c r="C339" s="512"/>
      <c r="D339" s="98"/>
      <c r="H339" s="98"/>
      <c r="I339" s="98"/>
    </row>
    <row r="340" spans="2:9" ht="12.75">
      <c r="B340" s="513"/>
      <c r="C340" s="512"/>
      <c r="D340" s="98"/>
      <c r="H340" s="98"/>
      <c r="I340" s="98"/>
    </row>
    <row r="341" spans="2:9" ht="12.75">
      <c r="B341" s="513"/>
      <c r="C341" s="512"/>
      <c r="D341" s="98"/>
      <c r="H341" s="98"/>
      <c r="I341" s="98"/>
    </row>
    <row r="342" spans="2:9" ht="12.75">
      <c r="B342" s="513"/>
      <c r="C342" s="512"/>
      <c r="D342" s="98"/>
      <c r="H342" s="98"/>
      <c r="I342" s="98"/>
    </row>
    <row r="343" spans="2:9" ht="12.75">
      <c r="B343" s="513"/>
      <c r="C343" s="512"/>
      <c r="D343" s="98"/>
      <c r="H343" s="98"/>
      <c r="I343" s="98"/>
    </row>
    <row r="344" spans="2:9" ht="12.75">
      <c r="B344" s="513"/>
      <c r="C344" s="512"/>
      <c r="D344" s="98"/>
      <c r="H344" s="98"/>
      <c r="I344" s="98"/>
    </row>
    <row r="345" spans="2:9" ht="12.75">
      <c r="B345" s="513"/>
      <c r="C345" s="512"/>
      <c r="D345" s="98"/>
      <c r="H345" s="98"/>
      <c r="I345" s="98"/>
    </row>
    <row r="346" spans="2:9" ht="12.75">
      <c r="B346" s="513"/>
      <c r="C346" s="512"/>
      <c r="D346" s="98"/>
      <c r="H346" s="98"/>
      <c r="I346" s="98"/>
    </row>
    <row r="347" spans="2:9" ht="12.75">
      <c r="B347" s="513"/>
      <c r="C347" s="512"/>
      <c r="D347" s="98"/>
      <c r="H347" s="98"/>
      <c r="I347" s="98"/>
    </row>
    <row r="348" spans="2:9" ht="12.75">
      <c r="B348" s="513"/>
      <c r="C348" s="512"/>
      <c r="D348" s="98"/>
      <c r="H348" s="98"/>
      <c r="I348" s="98"/>
    </row>
    <row r="349" spans="2:9" ht="12.75">
      <c r="B349" s="513"/>
      <c r="C349" s="512"/>
      <c r="D349" s="98"/>
      <c r="H349" s="98"/>
      <c r="I349" s="98"/>
    </row>
    <row r="350" spans="2:9" ht="12.75">
      <c r="B350" s="513"/>
      <c r="C350" s="512"/>
      <c r="D350" s="98"/>
      <c r="H350" s="98"/>
      <c r="I350" s="98"/>
    </row>
    <row r="351" spans="2:9" ht="12.75">
      <c r="B351" s="513"/>
      <c r="C351" s="512"/>
      <c r="D351" s="98"/>
      <c r="H351" s="98"/>
      <c r="I351" s="98"/>
    </row>
    <row r="352" spans="2:9" ht="12.75">
      <c r="B352" s="513"/>
      <c r="C352" s="512"/>
      <c r="D352" s="98"/>
      <c r="H352" s="98"/>
      <c r="I352" s="98"/>
    </row>
    <row r="353" spans="2:9" ht="12.75">
      <c r="B353" s="513"/>
      <c r="C353" s="512"/>
      <c r="D353" s="98"/>
      <c r="H353" s="98"/>
      <c r="I353" s="98"/>
    </row>
    <row r="354" spans="2:9" ht="12.75">
      <c r="B354" s="513"/>
      <c r="C354" s="512"/>
      <c r="D354" s="98"/>
      <c r="H354" s="98"/>
      <c r="I354" s="98"/>
    </row>
    <row r="355" spans="2:9" ht="12.75">
      <c r="B355" s="513"/>
      <c r="C355" s="512"/>
      <c r="D355" s="98"/>
      <c r="H355" s="98"/>
      <c r="I355" s="98"/>
    </row>
    <row r="356" spans="2:9" ht="12.75">
      <c r="B356" s="513"/>
      <c r="C356" s="512"/>
      <c r="D356" s="98"/>
      <c r="H356" s="98"/>
      <c r="I356" s="98"/>
    </row>
    <row r="357" spans="2:9" ht="12.75">
      <c r="B357" s="513"/>
      <c r="C357" s="512"/>
      <c r="D357" s="98"/>
      <c r="H357" s="98"/>
      <c r="I357" s="98"/>
    </row>
    <row r="358" spans="2:9" ht="12.75">
      <c r="B358" s="513"/>
      <c r="C358" s="512"/>
      <c r="D358" s="98"/>
      <c r="H358" s="98"/>
      <c r="I358" s="98"/>
    </row>
    <row r="359" spans="2:9" ht="12.75">
      <c r="B359" s="513"/>
      <c r="C359" s="512"/>
      <c r="D359" s="98"/>
      <c r="H359" s="98"/>
      <c r="I359" s="98"/>
    </row>
    <row r="360" spans="2:9" ht="12.75">
      <c r="B360" s="513"/>
      <c r="C360" s="512"/>
      <c r="D360" s="98"/>
      <c r="H360" s="98"/>
      <c r="I360" s="98"/>
    </row>
    <row r="361" spans="2:9" ht="12.75">
      <c r="B361" s="513"/>
      <c r="C361" s="512"/>
      <c r="D361" s="98"/>
      <c r="H361" s="98"/>
      <c r="I361" s="98"/>
    </row>
    <row r="362" spans="2:9" ht="12.75">
      <c r="B362" s="513"/>
      <c r="C362" s="512"/>
      <c r="D362" s="98"/>
      <c r="H362" s="98"/>
      <c r="I362" s="98"/>
    </row>
    <row r="363" spans="2:9" ht="12.75">
      <c r="B363" s="513"/>
      <c r="C363" s="512"/>
      <c r="D363" s="98"/>
      <c r="H363" s="98"/>
      <c r="I363" s="98"/>
    </row>
    <row r="364" spans="2:9" ht="12.75">
      <c r="B364" s="513"/>
      <c r="C364" s="512"/>
      <c r="D364" s="98"/>
      <c r="H364" s="98"/>
      <c r="I364" s="98"/>
    </row>
    <row r="365" spans="2:9" ht="12.75">
      <c r="B365" s="513"/>
      <c r="C365" s="512"/>
      <c r="D365" s="98"/>
      <c r="H365" s="98"/>
      <c r="I365" s="98"/>
    </row>
    <row r="366" spans="2:9" ht="12.75">
      <c r="B366" s="513"/>
      <c r="C366" s="512"/>
      <c r="D366" s="98"/>
      <c r="H366" s="98"/>
      <c r="I366" s="98"/>
    </row>
    <row r="367" spans="2:9" ht="12.75">
      <c r="B367" s="513"/>
      <c r="C367" s="512"/>
      <c r="D367" s="98"/>
      <c r="H367" s="98"/>
      <c r="I367" s="98"/>
    </row>
    <row r="368" spans="2:9" ht="12.75">
      <c r="B368" s="513"/>
      <c r="C368" s="512"/>
      <c r="D368" s="98"/>
      <c r="H368" s="98"/>
      <c r="I368" s="98"/>
    </row>
    <row r="369" spans="2:9" ht="12.75">
      <c r="B369" s="513"/>
      <c r="C369" s="512"/>
      <c r="D369" s="98"/>
      <c r="H369" s="98"/>
      <c r="I369" s="98"/>
    </row>
    <row r="370" spans="2:9" ht="12.75">
      <c r="B370" s="513"/>
      <c r="C370" s="512"/>
      <c r="D370" s="98"/>
      <c r="H370" s="98"/>
      <c r="I370" s="98"/>
    </row>
    <row r="371" spans="2:9" ht="12.75">
      <c r="B371" s="513"/>
      <c r="C371" s="512"/>
      <c r="D371" s="98"/>
      <c r="H371" s="98"/>
      <c r="I371" s="98"/>
    </row>
    <row r="372" spans="2:9" ht="12.75">
      <c r="B372" s="513"/>
      <c r="C372" s="512"/>
      <c r="D372" s="98"/>
      <c r="H372" s="98"/>
      <c r="I372" s="98"/>
    </row>
    <row r="373" spans="2:9" ht="12.75">
      <c r="B373" s="513"/>
      <c r="C373" s="512"/>
      <c r="D373" s="98"/>
      <c r="H373" s="98"/>
      <c r="I373" s="98"/>
    </row>
    <row r="374" spans="2:9" ht="12.75">
      <c r="B374" s="513"/>
      <c r="C374" s="512"/>
      <c r="D374" s="98"/>
      <c r="H374" s="98"/>
      <c r="I374" s="98"/>
    </row>
    <row r="375" spans="2:9" ht="12.75">
      <c r="B375" s="513"/>
      <c r="C375" s="512"/>
      <c r="D375" s="98"/>
      <c r="H375" s="98"/>
      <c r="I375" s="98"/>
    </row>
    <row r="376" spans="2:9" ht="12.75">
      <c r="B376" s="513"/>
      <c r="C376" s="512"/>
      <c r="D376" s="98"/>
      <c r="H376" s="98"/>
      <c r="I376" s="98"/>
    </row>
    <row r="377" spans="2:9" ht="12.75">
      <c r="B377" s="513"/>
      <c r="C377" s="512"/>
      <c r="D377" s="98"/>
      <c r="H377" s="98"/>
      <c r="I377" s="98"/>
    </row>
    <row r="378" spans="2:9" ht="12.75">
      <c r="B378" s="513"/>
      <c r="C378" s="512"/>
      <c r="D378" s="98"/>
      <c r="H378" s="98"/>
      <c r="I378" s="98"/>
    </row>
    <row r="379" spans="2:9" ht="12.75">
      <c r="B379" s="513"/>
      <c r="C379" s="512"/>
      <c r="D379" s="98"/>
      <c r="H379" s="98"/>
      <c r="I379" s="98"/>
    </row>
    <row r="380" spans="2:9" ht="12.75">
      <c r="B380" s="513"/>
      <c r="C380" s="512"/>
      <c r="D380" s="98"/>
      <c r="H380" s="98"/>
      <c r="I380" s="98"/>
    </row>
    <row r="381" spans="2:9" ht="12.75">
      <c r="B381" s="513"/>
      <c r="C381" s="512"/>
      <c r="D381" s="98"/>
      <c r="H381" s="98"/>
      <c r="I381" s="98"/>
    </row>
    <row r="382" spans="2:9" ht="12.75">
      <c r="B382" s="513"/>
      <c r="C382" s="512"/>
      <c r="D382" s="98"/>
      <c r="H382" s="98"/>
      <c r="I382" s="98"/>
    </row>
    <row r="383" spans="2:9" ht="12.75">
      <c r="B383" s="513"/>
      <c r="C383" s="512"/>
      <c r="D383" s="98"/>
      <c r="H383" s="98"/>
      <c r="I383" s="98"/>
    </row>
    <row r="384" spans="2:9" ht="12.75">
      <c r="B384" s="513"/>
      <c r="C384" s="512"/>
      <c r="D384" s="98"/>
      <c r="H384" s="98"/>
      <c r="I384" s="98"/>
    </row>
    <row r="385" spans="2:9" ht="12.75">
      <c r="B385" s="513"/>
      <c r="C385" s="512"/>
      <c r="D385" s="98"/>
      <c r="H385" s="98"/>
      <c r="I385" s="98"/>
    </row>
    <row r="386" spans="2:9" ht="12.75">
      <c r="B386" s="513"/>
      <c r="C386" s="512"/>
      <c r="D386" s="98"/>
      <c r="H386" s="98"/>
      <c r="I386" s="98"/>
    </row>
    <row r="387" spans="2:9" ht="12.75">
      <c r="B387" s="513"/>
      <c r="C387" s="512"/>
      <c r="D387" s="98"/>
      <c r="H387" s="98"/>
      <c r="I387" s="98"/>
    </row>
    <row r="388" spans="2:9" ht="12.75">
      <c r="B388" s="513"/>
      <c r="C388" s="512"/>
      <c r="D388" s="98"/>
      <c r="H388" s="98"/>
      <c r="I388" s="98"/>
    </row>
    <row r="389" spans="2:9" ht="12.75">
      <c r="B389" s="513"/>
      <c r="C389" s="512"/>
      <c r="D389" s="98"/>
      <c r="H389" s="98"/>
      <c r="I389" s="98"/>
    </row>
    <row r="390" spans="2:9" ht="12.75">
      <c r="B390" s="513"/>
      <c r="C390" s="512"/>
      <c r="D390" s="98"/>
      <c r="H390" s="98"/>
      <c r="I390" s="98"/>
    </row>
    <row r="391" spans="2:9" ht="12.75">
      <c r="B391" s="513"/>
      <c r="C391" s="512"/>
      <c r="D391" s="98"/>
      <c r="H391" s="98"/>
      <c r="I391" s="98"/>
    </row>
    <row r="392" spans="2:9" ht="12.75">
      <c r="B392" s="513"/>
      <c r="C392" s="512"/>
      <c r="D392" s="98"/>
      <c r="H392" s="98"/>
      <c r="I392" s="98"/>
    </row>
    <row r="393" spans="2:9" ht="12.75">
      <c r="B393" s="513"/>
      <c r="C393" s="512"/>
      <c r="D393" s="98"/>
      <c r="H393" s="98"/>
      <c r="I393" s="98"/>
    </row>
    <row r="394" spans="2:9" ht="12.75">
      <c r="B394" s="513"/>
      <c r="C394" s="512"/>
      <c r="D394" s="98"/>
      <c r="H394" s="98"/>
      <c r="I394" s="98"/>
    </row>
    <row r="395" spans="2:9" ht="12.75">
      <c r="B395" s="513"/>
      <c r="C395" s="512"/>
      <c r="D395" s="98"/>
      <c r="H395" s="98"/>
      <c r="I395" s="98"/>
    </row>
    <row r="396" spans="2:9" ht="12.75">
      <c r="B396" s="513"/>
      <c r="C396" s="512"/>
      <c r="D396" s="98"/>
      <c r="H396" s="98"/>
      <c r="I396" s="98"/>
    </row>
    <row r="397" spans="2:9" ht="12.75">
      <c r="B397" s="513"/>
      <c r="C397" s="512"/>
      <c r="D397" s="98"/>
      <c r="H397" s="98"/>
      <c r="I397" s="98"/>
    </row>
    <row r="398" spans="2:9" ht="12.75">
      <c r="B398" s="513"/>
      <c r="C398" s="512"/>
      <c r="D398" s="98"/>
      <c r="H398" s="98"/>
      <c r="I398" s="98"/>
    </row>
    <row r="399" spans="2:9" ht="12.75">
      <c r="B399" s="513"/>
      <c r="C399" s="512"/>
      <c r="D399" s="98"/>
      <c r="H399" s="98"/>
      <c r="I399" s="98"/>
    </row>
    <row r="400" spans="2:9" ht="12.75">
      <c r="B400" s="513"/>
      <c r="C400" s="512"/>
      <c r="D400" s="98"/>
      <c r="H400" s="98"/>
      <c r="I400" s="98"/>
    </row>
    <row r="401" spans="2:9" ht="12.75">
      <c r="B401" s="513"/>
      <c r="C401" s="512"/>
      <c r="D401" s="98"/>
      <c r="H401" s="98"/>
      <c r="I401" s="98"/>
    </row>
    <row r="402" spans="2:9" ht="12.75">
      <c r="B402" s="513"/>
      <c r="C402" s="512"/>
      <c r="D402" s="98"/>
      <c r="H402" s="98"/>
      <c r="I402" s="98"/>
    </row>
    <row r="403" spans="2:9" ht="12.75">
      <c r="B403" s="513"/>
      <c r="C403" s="512"/>
      <c r="D403" s="98"/>
      <c r="H403" s="98"/>
      <c r="I403" s="98"/>
    </row>
    <row r="404" spans="2:9" ht="12.75">
      <c r="B404" s="513"/>
      <c r="C404" s="512"/>
      <c r="D404" s="98"/>
      <c r="H404" s="98"/>
      <c r="I404" s="98"/>
    </row>
    <row r="405" spans="2:9" ht="12.75">
      <c r="B405" s="513"/>
      <c r="C405" s="512"/>
      <c r="D405" s="98"/>
      <c r="H405" s="98"/>
      <c r="I405" s="98"/>
    </row>
    <row r="406" spans="2:9" ht="12.75">
      <c r="B406" s="513"/>
      <c r="C406" s="512"/>
      <c r="D406" s="98"/>
      <c r="H406" s="98"/>
      <c r="I406" s="98"/>
    </row>
    <row r="407" spans="2:9" ht="12.75">
      <c r="B407" s="513"/>
      <c r="C407" s="512"/>
      <c r="D407" s="98"/>
      <c r="H407" s="98"/>
      <c r="I407" s="98"/>
    </row>
    <row r="408" spans="2:9" ht="12.75">
      <c r="B408" s="513"/>
      <c r="C408" s="512"/>
      <c r="D408" s="98"/>
      <c r="H408" s="98"/>
      <c r="I408" s="98"/>
    </row>
    <row r="409" spans="2:9" ht="12.75">
      <c r="B409" s="513"/>
      <c r="C409" s="512"/>
      <c r="D409" s="98"/>
      <c r="H409" s="98"/>
      <c r="I409" s="98"/>
    </row>
    <row r="410" spans="2:9" ht="12.75">
      <c r="B410" s="513"/>
      <c r="C410" s="512"/>
      <c r="D410" s="98"/>
      <c r="H410" s="98"/>
      <c r="I410" s="98"/>
    </row>
    <row r="411" spans="2:9" ht="12.75">
      <c r="B411" s="513"/>
      <c r="C411" s="512"/>
      <c r="D411" s="98"/>
      <c r="H411" s="98"/>
      <c r="I411" s="98"/>
    </row>
    <row r="412" spans="2:9" ht="12.75">
      <c r="B412" s="513"/>
      <c r="C412" s="512"/>
      <c r="D412" s="98"/>
      <c r="H412" s="98"/>
      <c r="I412" s="98"/>
    </row>
    <row r="413" spans="2:9" ht="12.75">
      <c r="B413" s="513"/>
      <c r="C413" s="512"/>
      <c r="D413" s="98"/>
      <c r="H413" s="98"/>
      <c r="I413" s="98"/>
    </row>
    <row r="414" spans="2:9" ht="12.75">
      <c r="B414" s="513"/>
      <c r="C414" s="512"/>
      <c r="D414" s="98"/>
      <c r="H414" s="98"/>
      <c r="I414" s="98"/>
    </row>
    <row r="415" spans="2:9" ht="12.75">
      <c r="B415" s="513"/>
      <c r="C415" s="512"/>
      <c r="D415" s="98"/>
      <c r="H415" s="98"/>
      <c r="I415" s="98"/>
    </row>
    <row r="416" spans="2:9" ht="12.75">
      <c r="B416" s="513"/>
      <c r="C416" s="512"/>
      <c r="D416" s="98"/>
      <c r="H416" s="98"/>
      <c r="I416" s="98"/>
    </row>
    <row r="417" spans="2:9" ht="12.75">
      <c r="B417" s="513"/>
      <c r="C417" s="512"/>
      <c r="D417" s="98"/>
      <c r="H417" s="98"/>
      <c r="I417" s="98"/>
    </row>
    <row r="418" spans="2:9" ht="12.75">
      <c r="B418" s="513"/>
      <c r="C418" s="512"/>
      <c r="D418" s="98"/>
      <c r="H418" s="98"/>
      <c r="I418" s="98"/>
    </row>
    <row r="419" spans="2:9" ht="12.75">
      <c r="B419" s="513"/>
      <c r="C419" s="512"/>
      <c r="D419" s="98"/>
      <c r="H419" s="98"/>
      <c r="I419" s="98"/>
    </row>
    <row r="420" spans="2:9" ht="12.75">
      <c r="B420" s="513"/>
      <c r="C420" s="512"/>
      <c r="D420" s="98"/>
      <c r="H420" s="98"/>
      <c r="I420" s="98"/>
    </row>
    <row r="421" spans="2:9" ht="12.75">
      <c r="B421" s="513"/>
      <c r="C421" s="512"/>
      <c r="D421" s="98"/>
      <c r="H421" s="98"/>
      <c r="I421" s="98"/>
    </row>
    <row r="422" spans="2:9" ht="12.75">
      <c r="B422" s="513"/>
      <c r="C422" s="512"/>
      <c r="D422" s="98"/>
      <c r="H422" s="98"/>
      <c r="I422" s="98"/>
    </row>
    <row r="423" spans="2:9" ht="12.75">
      <c r="B423" s="513"/>
      <c r="C423" s="512"/>
      <c r="D423" s="98"/>
      <c r="H423" s="98"/>
      <c r="I423" s="98"/>
    </row>
    <row r="424" spans="2:9" ht="12.75">
      <c r="B424" s="513"/>
      <c r="C424" s="512"/>
      <c r="D424" s="98"/>
      <c r="H424" s="98"/>
      <c r="I424" s="98"/>
    </row>
    <row r="425" spans="2:9" ht="12.75">
      <c r="B425" s="513"/>
      <c r="C425" s="512"/>
      <c r="D425" s="98"/>
      <c r="H425" s="98"/>
      <c r="I425" s="98"/>
    </row>
    <row r="426" spans="2:9" ht="12.75">
      <c r="B426" s="513"/>
      <c r="C426" s="512"/>
      <c r="D426" s="98"/>
      <c r="H426" s="98"/>
      <c r="I426" s="98"/>
    </row>
    <row r="427" spans="2:9" ht="12.75">
      <c r="B427" s="513"/>
      <c r="C427" s="512"/>
      <c r="D427" s="98"/>
      <c r="H427" s="98"/>
      <c r="I427" s="98"/>
    </row>
    <row r="428" spans="2:9" ht="12.75">
      <c r="B428" s="513"/>
      <c r="C428" s="512"/>
      <c r="D428" s="98"/>
      <c r="H428" s="98"/>
      <c r="I428" s="98"/>
    </row>
    <row r="429" spans="2:9" ht="12.75">
      <c r="B429" s="513"/>
      <c r="C429" s="512"/>
      <c r="D429" s="98"/>
      <c r="H429" s="98"/>
      <c r="I429" s="98"/>
    </row>
    <row r="430" spans="2:9" ht="12.75">
      <c r="B430" s="513"/>
      <c r="C430" s="512"/>
      <c r="D430" s="98"/>
      <c r="H430" s="98"/>
      <c r="I430" s="98"/>
    </row>
    <row r="431" spans="2:9" ht="12.75">
      <c r="B431" s="513"/>
      <c r="C431" s="512"/>
      <c r="D431" s="98"/>
      <c r="H431" s="98"/>
      <c r="I431" s="98"/>
    </row>
    <row r="432" spans="2:9" ht="12.75">
      <c r="B432" s="513"/>
      <c r="C432" s="512"/>
      <c r="D432" s="98"/>
      <c r="H432" s="98"/>
      <c r="I432" s="98"/>
    </row>
    <row r="433" spans="2:9" ht="12.75">
      <c r="B433" s="513"/>
      <c r="C433" s="512"/>
      <c r="D433" s="98"/>
      <c r="H433" s="98"/>
      <c r="I433" s="98"/>
    </row>
    <row r="434" spans="2:9" ht="12.75">
      <c r="B434" s="513"/>
      <c r="C434" s="512"/>
      <c r="D434" s="98"/>
      <c r="H434" s="98"/>
      <c r="I434" s="98"/>
    </row>
    <row r="435" spans="2:9" ht="12.75">
      <c r="B435" s="513"/>
      <c r="C435" s="512"/>
      <c r="D435" s="98"/>
      <c r="H435" s="98"/>
      <c r="I435" s="98"/>
    </row>
    <row r="436" spans="2:9" ht="12.75">
      <c r="B436" s="513"/>
      <c r="C436" s="512"/>
      <c r="D436" s="98"/>
      <c r="H436" s="98"/>
      <c r="I436" s="98"/>
    </row>
    <row r="437" spans="2:9" ht="12.75">
      <c r="B437" s="513"/>
      <c r="C437" s="512"/>
      <c r="D437" s="98"/>
      <c r="H437" s="98"/>
      <c r="I437" s="98"/>
    </row>
    <row r="438" spans="2:9" ht="12.75">
      <c r="B438" s="513"/>
      <c r="C438" s="512"/>
      <c r="D438" s="98"/>
      <c r="H438" s="98"/>
      <c r="I438" s="98"/>
    </row>
    <row r="439" spans="2:9" ht="12.75">
      <c r="B439" s="513"/>
      <c r="C439" s="512"/>
      <c r="D439" s="98"/>
      <c r="H439" s="98"/>
      <c r="I439" s="98"/>
    </row>
    <row r="440" spans="2:9" ht="12.75">
      <c r="B440" s="513"/>
      <c r="C440" s="512"/>
      <c r="D440" s="98"/>
      <c r="H440" s="98"/>
      <c r="I440" s="98"/>
    </row>
    <row r="441" spans="2:9" ht="12.75">
      <c r="B441" s="513"/>
      <c r="C441" s="512"/>
      <c r="D441" s="98"/>
      <c r="H441" s="98"/>
      <c r="I441" s="98"/>
    </row>
    <row r="442" spans="2:9" ht="12.75">
      <c r="B442" s="513"/>
      <c r="C442" s="512"/>
      <c r="D442" s="98"/>
      <c r="H442" s="98"/>
      <c r="I442" s="98"/>
    </row>
    <row r="443" spans="2:9" ht="12.75">
      <c r="B443" s="513"/>
      <c r="C443" s="512"/>
      <c r="D443" s="98"/>
      <c r="H443" s="98"/>
      <c r="I443" s="98"/>
    </row>
    <row r="444" spans="2:9" ht="12.75">
      <c r="B444" s="513"/>
      <c r="C444" s="512"/>
      <c r="D444" s="98"/>
      <c r="H444" s="98"/>
      <c r="I444" s="98"/>
    </row>
    <row r="445" spans="2:9" ht="12.75">
      <c r="B445" s="513"/>
      <c r="C445" s="512"/>
      <c r="D445" s="98"/>
      <c r="H445" s="98"/>
      <c r="I445" s="98"/>
    </row>
    <row r="446" spans="2:9" ht="12.75">
      <c r="B446" s="513"/>
      <c r="C446" s="512"/>
      <c r="D446" s="98"/>
      <c r="H446" s="98"/>
      <c r="I446" s="98"/>
    </row>
    <row r="447" spans="2:9" ht="12.75">
      <c r="B447" s="513"/>
      <c r="C447" s="512"/>
      <c r="D447" s="98"/>
      <c r="H447" s="98"/>
      <c r="I447" s="98"/>
    </row>
    <row r="448" spans="2:9" ht="12.75">
      <c r="B448" s="513"/>
      <c r="C448" s="512"/>
      <c r="D448" s="98"/>
      <c r="H448" s="98"/>
      <c r="I448" s="98"/>
    </row>
    <row r="449" spans="2:9" ht="12.75">
      <c r="B449" s="513"/>
      <c r="C449" s="512"/>
      <c r="D449" s="98"/>
      <c r="H449" s="98"/>
      <c r="I449" s="98"/>
    </row>
    <row r="450" spans="2:9" ht="12.75">
      <c r="B450" s="513"/>
      <c r="C450" s="512"/>
      <c r="D450" s="98"/>
      <c r="H450" s="98"/>
      <c r="I450" s="98"/>
    </row>
    <row r="451" spans="2:9" ht="12.75">
      <c r="B451" s="513"/>
      <c r="C451" s="512"/>
      <c r="D451" s="98"/>
      <c r="H451" s="98"/>
      <c r="I451" s="98"/>
    </row>
    <row r="452" spans="2:9" ht="12.75">
      <c r="B452" s="513"/>
      <c r="C452" s="512"/>
      <c r="D452" s="98"/>
      <c r="H452" s="98"/>
      <c r="I452" s="98"/>
    </row>
    <row r="453" spans="2:9" ht="12.75">
      <c r="B453" s="513"/>
      <c r="C453" s="512"/>
      <c r="D453" s="98"/>
      <c r="H453" s="98"/>
      <c r="I453" s="98"/>
    </row>
    <row r="454" spans="2:9" ht="12.75">
      <c r="B454" s="513"/>
      <c r="C454" s="512"/>
      <c r="D454" s="98"/>
      <c r="H454" s="98"/>
      <c r="I454" s="98"/>
    </row>
    <row r="455" spans="2:9" ht="12.75">
      <c r="B455" s="513"/>
      <c r="C455" s="512"/>
      <c r="D455" s="98"/>
      <c r="H455" s="98"/>
      <c r="I455" s="98"/>
    </row>
    <row r="456" spans="2:9" ht="12.75">
      <c r="B456" s="513"/>
      <c r="C456" s="512"/>
      <c r="D456" s="98"/>
      <c r="H456" s="98"/>
      <c r="I456" s="98"/>
    </row>
    <row r="457" spans="2:9" ht="12.75">
      <c r="B457" s="513"/>
      <c r="C457" s="512"/>
      <c r="D457" s="98"/>
      <c r="H457" s="98"/>
      <c r="I457" s="98"/>
    </row>
    <row r="458" spans="2:9" ht="12.75">
      <c r="B458" s="513"/>
      <c r="C458" s="512"/>
      <c r="D458" s="98"/>
      <c r="H458" s="98"/>
      <c r="I458" s="98"/>
    </row>
    <row r="459" spans="2:9" ht="12.75">
      <c r="B459" s="513"/>
      <c r="C459" s="512"/>
      <c r="D459" s="98"/>
      <c r="H459" s="98"/>
      <c r="I459" s="98"/>
    </row>
    <row r="460" spans="2:9" ht="12.75">
      <c r="B460" s="513"/>
      <c r="C460" s="512"/>
      <c r="D460" s="98"/>
      <c r="H460" s="98"/>
      <c r="I460" s="98"/>
    </row>
    <row r="461" spans="2:9" ht="12.75">
      <c r="B461" s="513"/>
      <c r="C461" s="512"/>
      <c r="D461" s="98"/>
      <c r="H461" s="98"/>
      <c r="I461" s="98"/>
    </row>
    <row r="462" spans="2:9" ht="12.75">
      <c r="B462" s="513"/>
      <c r="C462" s="512"/>
      <c r="D462" s="98"/>
      <c r="H462" s="98"/>
      <c r="I462" s="98"/>
    </row>
    <row r="463" spans="2:9" ht="12.75">
      <c r="B463" s="513"/>
      <c r="C463" s="512"/>
      <c r="D463" s="98"/>
      <c r="H463" s="98"/>
      <c r="I463" s="98"/>
    </row>
    <row r="464" spans="2:9" ht="12.75">
      <c r="B464" s="513"/>
      <c r="C464" s="512"/>
      <c r="D464" s="98"/>
      <c r="H464" s="98"/>
      <c r="I464" s="98"/>
    </row>
    <row r="465" spans="2:9" ht="12.75">
      <c r="B465" s="513"/>
      <c r="C465" s="512"/>
      <c r="D465" s="98"/>
      <c r="H465" s="98"/>
      <c r="I465" s="98"/>
    </row>
    <row r="466" spans="2:9" ht="12.75">
      <c r="B466" s="513"/>
      <c r="C466" s="512"/>
      <c r="D466" s="98"/>
      <c r="H466" s="98"/>
      <c r="I466" s="98"/>
    </row>
    <row r="467" spans="2:9" ht="12.75">
      <c r="B467" s="513"/>
      <c r="C467" s="512"/>
      <c r="D467" s="98"/>
      <c r="H467" s="98"/>
      <c r="I467" s="98"/>
    </row>
    <row r="468" spans="2:9" ht="12.75">
      <c r="B468" s="513"/>
      <c r="C468" s="512"/>
      <c r="D468" s="98"/>
      <c r="H468" s="98"/>
      <c r="I468" s="98"/>
    </row>
    <row r="469" spans="2:9" ht="12.75">
      <c r="B469" s="513"/>
      <c r="C469" s="512"/>
      <c r="D469" s="98"/>
      <c r="H469" s="98"/>
      <c r="I469" s="98"/>
    </row>
    <row r="470" spans="2:9" ht="12.75">
      <c r="B470" s="513"/>
      <c r="C470" s="512"/>
      <c r="D470" s="98"/>
      <c r="H470" s="98"/>
      <c r="I470" s="98"/>
    </row>
    <row r="471" spans="2:9" ht="12.75">
      <c r="B471" s="513"/>
      <c r="C471" s="512"/>
      <c r="D471" s="98"/>
      <c r="H471" s="98"/>
      <c r="I471" s="98"/>
    </row>
    <row r="472" spans="2:9" ht="12.75">
      <c r="B472" s="513"/>
      <c r="C472" s="512"/>
      <c r="D472" s="98"/>
      <c r="H472" s="98"/>
      <c r="I472" s="98"/>
    </row>
    <row r="473" spans="2:9" ht="12.75">
      <c r="B473" s="513"/>
      <c r="C473" s="512"/>
      <c r="D473" s="98"/>
      <c r="H473" s="98"/>
      <c r="I473" s="98"/>
    </row>
    <row r="474" spans="2:9" ht="12.75">
      <c r="B474" s="513"/>
      <c r="C474" s="512"/>
      <c r="D474" s="98"/>
      <c r="H474" s="98"/>
      <c r="I474" s="98"/>
    </row>
    <row r="475" spans="2:9" ht="12.75">
      <c r="B475" s="513"/>
      <c r="C475" s="512"/>
      <c r="D475" s="98"/>
      <c r="H475" s="98"/>
      <c r="I475" s="98"/>
    </row>
    <row r="476" spans="2:9" ht="12.75">
      <c r="B476" s="513"/>
      <c r="C476" s="512"/>
      <c r="D476" s="98"/>
      <c r="H476" s="98"/>
      <c r="I476" s="98"/>
    </row>
    <row r="477" spans="2:9" ht="12.75">
      <c r="B477" s="513"/>
      <c r="C477" s="512"/>
      <c r="D477" s="98"/>
      <c r="H477" s="98"/>
      <c r="I477" s="98"/>
    </row>
    <row r="478" spans="2:9" ht="12.75">
      <c r="B478" s="513"/>
      <c r="C478" s="512"/>
      <c r="D478" s="98"/>
      <c r="H478" s="98"/>
      <c r="I478" s="98"/>
    </row>
    <row r="479" spans="2:9" ht="12.75">
      <c r="B479" s="513"/>
      <c r="C479" s="512"/>
      <c r="D479" s="98"/>
      <c r="H479" s="98"/>
      <c r="I479" s="98"/>
    </row>
    <row r="480" spans="2:9" ht="12.75">
      <c r="B480" s="513"/>
      <c r="C480" s="512"/>
      <c r="D480" s="98"/>
      <c r="H480" s="98"/>
      <c r="I480" s="98"/>
    </row>
    <row r="481" spans="2:9" ht="12.75">
      <c r="B481" s="513"/>
      <c r="C481" s="512"/>
      <c r="D481" s="98"/>
      <c r="H481" s="98"/>
      <c r="I481" s="98"/>
    </row>
    <row r="482" spans="2:9" ht="12.75">
      <c r="B482" s="513"/>
      <c r="C482" s="512"/>
      <c r="D482" s="98"/>
      <c r="H482" s="98"/>
      <c r="I482" s="98"/>
    </row>
    <row r="483" spans="2:9" ht="12.75">
      <c r="B483" s="513"/>
      <c r="C483" s="512"/>
      <c r="D483" s="98"/>
      <c r="H483" s="98"/>
      <c r="I483" s="98"/>
    </row>
    <row r="484" spans="2:9" ht="12.75">
      <c r="B484" s="513"/>
      <c r="C484" s="512"/>
      <c r="D484" s="98"/>
      <c r="H484" s="98"/>
      <c r="I484" s="98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44"/>
  <sheetViews>
    <sheetView showGridLines="0" zoomScale="90" zoomScaleNormal="90" workbookViewId="0" topLeftCell="A1">
      <selection activeCell="A1" sqref="A1"/>
    </sheetView>
  </sheetViews>
  <sheetFormatPr defaultColWidth="9.00390625" defaultRowHeight="12.75"/>
  <cols>
    <col min="1" max="1" width="8.75390625" style="0" customWidth="1"/>
    <col min="2" max="2" width="49.00390625" style="0" customWidth="1"/>
    <col min="3" max="3" width="16.25390625" style="0" customWidth="1"/>
    <col min="4" max="4" width="4.875" style="0" customWidth="1"/>
    <col min="6" max="6" width="11.00390625" style="0" customWidth="1"/>
  </cols>
  <sheetData>
    <row r="2" ht="12.75">
      <c r="D2" s="68" t="s">
        <v>611</v>
      </c>
    </row>
    <row r="3" spans="2:5" ht="12.75">
      <c r="B3" s="3"/>
      <c r="E3" s="616" t="s">
        <v>659</v>
      </c>
    </row>
    <row r="4" spans="2:5" ht="12.75">
      <c r="B4" s="3"/>
      <c r="E4" s="616" t="s">
        <v>660</v>
      </c>
    </row>
    <row r="5" ht="12.75">
      <c r="E5" s="616" t="s">
        <v>661</v>
      </c>
    </row>
    <row r="6" ht="12.75">
      <c r="C6" s="616"/>
    </row>
    <row r="7" spans="1:4" ht="12.75">
      <c r="A7" s="2"/>
      <c r="B7" s="2" t="s">
        <v>626</v>
      </c>
      <c r="C7" s="65"/>
      <c r="D7" s="65"/>
    </row>
    <row r="8" spans="1:4" ht="12.75">
      <c r="A8" s="2"/>
      <c r="B8" s="2"/>
      <c r="C8" s="65"/>
      <c r="D8" s="65"/>
    </row>
    <row r="9" spans="1:4" ht="12.75">
      <c r="A9" s="2"/>
      <c r="B9" s="2"/>
      <c r="C9" s="65"/>
      <c r="D9" s="65"/>
    </row>
    <row r="10" spans="2:4" ht="12.75">
      <c r="B10" s="88"/>
      <c r="C10" s="65"/>
      <c r="D10" s="65"/>
    </row>
    <row r="11" spans="2:4" ht="12.75">
      <c r="B11" s="10" t="s">
        <v>656</v>
      </c>
      <c r="C11" s="65"/>
      <c r="D11" s="65"/>
    </row>
    <row r="12" spans="2:4" ht="12.75">
      <c r="B12" s="2" t="s">
        <v>602</v>
      </c>
      <c r="C12" s="65"/>
      <c r="D12" s="65"/>
    </row>
    <row r="13" spans="2:4" ht="12.75">
      <c r="B13" s="2"/>
      <c r="C13" s="65"/>
      <c r="D13" s="65"/>
    </row>
    <row r="14" spans="2:4" ht="13.5" thickBot="1">
      <c r="B14" s="613"/>
      <c r="C14" s="65"/>
      <c r="D14" s="65"/>
    </row>
    <row r="15" spans="2:4" ht="12.75">
      <c r="B15" s="59" t="s">
        <v>684</v>
      </c>
      <c r="C15" s="60" t="s">
        <v>903</v>
      </c>
      <c r="D15" s="65"/>
    </row>
    <row r="16" spans="2:4" ht="13.5" thickBot="1">
      <c r="B16" s="661"/>
      <c r="C16" s="662"/>
      <c r="D16" s="65"/>
    </row>
    <row r="17" spans="2:4" ht="12.75">
      <c r="B17" s="663" t="s">
        <v>627</v>
      </c>
      <c r="C17" s="292">
        <v>508000</v>
      </c>
      <c r="D17" s="65"/>
    </row>
    <row r="18" spans="2:4" ht="13.5" thickBot="1">
      <c r="B18" s="87"/>
      <c r="C18" s="664"/>
      <c r="D18" s="65"/>
    </row>
    <row r="19" spans="2:4" ht="13.5" thickBot="1">
      <c r="B19" s="432" t="s">
        <v>618</v>
      </c>
      <c r="C19" s="665">
        <f>SUM(C20+C27+C32)</f>
        <v>11090506</v>
      </c>
      <c r="D19" s="65"/>
    </row>
    <row r="20" spans="2:4" ht="12.75">
      <c r="B20" s="61" t="s">
        <v>628</v>
      </c>
      <c r="C20" s="38">
        <f>SUM(C22:C26)</f>
        <v>9730506</v>
      </c>
      <c r="D20" s="65"/>
    </row>
    <row r="21" spans="2:5" ht="12.75">
      <c r="B21" s="23" t="s">
        <v>629</v>
      </c>
      <c r="C21" s="666"/>
      <c r="D21" s="65"/>
      <c r="E21" s="16"/>
    </row>
    <row r="22" spans="2:4" ht="12.75">
      <c r="B22" s="667" t="s">
        <v>630</v>
      </c>
      <c r="C22" s="668">
        <v>5341891</v>
      </c>
      <c r="D22" s="65"/>
    </row>
    <row r="23" spans="2:5" ht="12.75">
      <c r="B23" s="669" t="s">
        <v>631</v>
      </c>
      <c r="C23" s="51">
        <v>520588</v>
      </c>
      <c r="D23" s="65"/>
      <c r="E23" s="1"/>
    </row>
    <row r="24" spans="2:5" ht="12.75">
      <c r="B24" s="669" t="s">
        <v>632</v>
      </c>
      <c r="C24" s="51">
        <v>3556874</v>
      </c>
      <c r="D24" s="65"/>
      <c r="E24" s="1"/>
    </row>
    <row r="25" spans="2:4" ht="12.75">
      <c r="B25" s="669" t="s">
        <v>633</v>
      </c>
      <c r="C25" s="51">
        <v>261153</v>
      </c>
      <c r="D25" s="65"/>
    </row>
    <row r="26" spans="2:4" ht="12.75">
      <c r="B26" s="669" t="s">
        <v>445</v>
      </c>
      <c r="C26" s="51">
        <v>50000</v>
      </c>
      <c r="D26" s="65"/>
    </row>
    <row r="27" spans="2:4" ht="12.75">
      <c r="B27" s="21" t="s">
        <v>634</v>
      </c>
      <c r="C27" s="22">
        <f>SUM(C29+C31)</f>
        <v>1330000</v>
      </c>
      <c r="D27" s="65"/>
    </row>
    <row r="28" spans="2:4" ht="12.75">
      <c r="B28" s="23" t="s">
        <v>635</v>
      </c>
      <c r="C28" s="666"/>
      <c r="D28" s="175"/>
    </row>
    <row r="29" spans="2:4" ht="12.75">
      <c r="B29" s="24" t="s">
        <v>682</v>
      </c>
      <c r="C29" s="356">
        <v>600000</v>
      </c>
      <c r="D29" s="65"/>
    </row>
    <row r="30" spans="2:5" ht="12.75">
      <c r="B30" s="30" t="s">
        <v>683</v>
      </c>
      <c r="C30" s="27"/>
      <c r="D30" s="65"/>
      <c r="E30" s="16"/>
    </row>
    <row r="31" spans="2:5" ht="12.75">
      <c r="B31" s="28" t="s">
        <v>446</v>
      </c>
      <c r="C31" s="331">
        <v>730000</v>
      </c>
      <c r="D31" s="65"/>
      <c r="E31" s="1"/>
    </row>
    <row r="32" spans="2:5" ht="12.75">
      <c r="B32" s="29" t="s">
        <v>658</v>
      </c>
      <c r="C32" s="22">
        <f>SUM(C33:C33)</f>
        <v>30000</v>
      </c>
      <c r="D32" s="65"/>
      <c r="E32" s="1"/>
    </row>
    <row r="33" spans="2:5" ht="13.5" thickBot="1">
      <c r="B33" s="30" t="s">
        <v>636</v>
      </c>
      <c r="C33" s="331">
        <v>30000</v>
      </c>
      <c r="D33" s="65"/>
      <c r="E33" s="1"/>
    </row>
    <row r="34" spans="2:4" ht="13.5" thickBot="1">
      <c r="B34" s="670" t="s">
        <v>604</v>
      </c>
      <c r="C34" s="665">
        <f>SUM(C35,C43)</f>
        <v>11090506</v>
      </c>
      <c r="D34" s="175"/>
    </row>
    <row r="35" spans="2:4" ht="12.75">
      <c r="B35" s="24" t="s">
        <v>637</v>
      </c>
      <c r="C35" s="5">
        <f>SUM(C37,C42)</f>
        <v>9112797</v>
      </c>
      <c r="D35" s="175"/>
    </row>
    <row r="36" spans="2:4" ht="12.75">
      <c r="B36" s="6" t="s">
        <v>635</v>
      </c>
      <c r="C36" s="31"/>
      <c r="D36" s="65"/>
    </row>
    <row r="37" spans="2:4" ht="12.75">
      <c r="B37" s="32" t="s">
        <v>638</v>
      </c>
      <c r="C37" s="34">
        <f>SUM(C38:C41)</f>
        <v>3053891</v>
      </c>
      <c r="D37" s="65"/>
    </row>
    <row r="38" spans="2:4" ht="12.75">
      <c r="B38" s="87" t="s">
        <v>639</v>
      </c>
      <c r="C38" s="331">
        <v>2347831</v>
      </c>
      <c r="D38" s="65"/>
    </row>
    <row r="39" spans="2:4" ht="12.75">
      <c r="B39" s="87" t="s">
        <v>640</v>
      </c>
      <c r="C39" s="671">
        <v>195316</v>
      </c>
      <c r="D39" s="65"/>
    </row>
    <row r="40" spans="2:4" ht="12.75">
      <c r="B40" s="672" t="s">
        <v>641</v>
      </c>
      <c r="C40" s="671">
        <v>449172</v>
      </c>
      <c r="D40" s="65"/>
    </row>
    <row r="41" spans="2:4" ht="12.75">
      <c r="B41" s="673" t="s">
        <v>610</v>
      </c>
      <c r="C41" s="671">
        <v>61572</v>
      </c>
      <c r="D41" s="65"/>
    </row>
    <row r="42" spans="2:4" ht="12.75">
      <c r="B42" s="33" t="s">
        <v>642</v>
      </c>
      <c r="C42" s="34">
        <v>6058906</v>
      </c>
      <c r="D42" s="65"/>
    </row>
    <row r="43" spans="2:4" ht="12.75">
      <c r="B43" s="674" t="s">
        <v>643</v>
      </c>
      <c r="C43" s="8">
        <f>SUM(C44,C46)</f>
        <v>1977709</v>
      </c>
      <c r="D43" s="65"/>
    </row>
    <row r="44" spans="2:4" ht="12.75">
      <c r="B44" s="306" t="s">
        <v>448</v>
      </c>
      <c r="C44" s="292">
        <f>SUM(C45)</f>
        <v>730000</v>
      </c>
      <c r="D44" s="65"/>
    </row>
    <row r="45" spans="2:4" ht="25.5">
      <c r="B45" s="675" t="s">
        <v>447</v>
      </c>
      <c r="C45" s="331">
        <v>730000</v>
      </c>
      <c r="D45" s="65"/>
    </row>
    <row r="46" spans="2:4" ht="12.75">
      <c r="B46" s="676" t="s">
        <v>686</v>
      </c>
      <c r="C46" s="298">
        <f>SUM(C47,C48)</f>
        <v>1247709</v>
      </c>
      <c r="D46" s="65"/>
    </row>
    <row r="47" spans="2:4" ht="12.75">
      <c r="B47" s="677" t="s">
        <v>687</v>
      </c>
      <c r="C47" s="331">
        <v>1109756</v>
      </c>
      <c r="D47" s="65"/>
    </row>
    <row r="48" spans="2:4" ht="12.75">
      <c r="B48" s="677" t="s">
        <v>688</v>
      </c>
      <c r="C48" s="331">
        <v>137953</v>
      </c>
      <c r="D48" s="65"/>
    </row>
    <row r="49" spans="2:4" ht="12.75">
      <c r="B49" s="420" t="s">
        <v>372</v>
      </c>
      <c r="C49" s="547">
        <v>0</v>
      </c>
      <c r="D49" s="65"/>
    </row>
    <row r="50" spans="2:4" ht="13.5" thickBot="1">
      <c r="B50" s="657" t="s">
        <v>644</v>
      </c>
      <c r="C50" s="250">
        <f>SUM(C17,C19-C34)</f>
        <v>508000</v>
      </c>
      <c r="D50" s="65"/>
    </row>
    <row r="51" spans="2:4" ht="12.75">
      <c r="B51" s="2"/>
      <c r="C51" s="65"/>
      <c r="D51" s="65"/>
    </row>
    <row r="52" spans="2:4" ht="12.75">
      <c r="B52" s="2"/>
      <c r="C52" s="65"/>
      <c r="D52" s="65"/>
    </row>
    <row r="53" spans="2:4" ht="12.75">
      <c r="B53" s="2"/>
      <c r="C53" s="65"/>
      <c r="D53" s="65"/>
    </row>
    <row r="54" ht="12.75">
      <c r="B54" s="50"/>
    </row>
    <row r="55" ht="12.75">
      <c r="B55" s="50"/>
    </row>
    <row r="56" ht="12.75">
      <c r="B56" s="50"/>
    </row>
    <row r="57" ht="12.75">
      <c r="B57" s="50"/>
    </row>
    <row r="58" ht="12.75">
      <c r="B58" s="50"/>
    </row>
    <row r="59" ht="12.75">
      <c r="B59" s="50"/>
    </row>
    <row r="60" ht="12.75">
      <c r="B60" s="50"/>
    </row>
    <row r="61" ht="12.75">
      <c r="B61" s="50"/>
    </row>
    <row r="62" ht="12.75">
      <c r="B62" s="50"/>
    </row>
    <row r="63" ht="12.75">
      <c r="B63" s="50"/>
    </row>
    <row r="64" ht="12.75">
      <c r="B64" s="50"/>
    </row>
    <row r="65" ht="12.75">
      <c r="B65" s="50"/>
    </row>
    <row r="66" ht="12.75">
      <c r="B66" s="50"/>
    </row>
    <row r="67" ht="12.75">
      <c r="B67" s="50"/>
    </row>
    <row r="68" ht="12.75">
      <c r="B68" s="50"/>
    </row>
    <row r="69" ht="12.75">
      <c r="B69" s="50"/>
    </row>
    <row r="70" ht="12.75">
      <c r="B70" s="50"/>
    </row>
    <row r="71" ht="12.75">
      <c r="B71" s="15" t="s">
        <v>657</v>
      </c>
    </row>
    <row r="72" spans="2:5" ht="15">
      <c r="B72" s="2" t="s">
        <v>602</v>
      </c>
      <c r="E72" s="14"/>
    </row>
    <row r="73" spans="2:5" ht="15">
      <c r="B73" s="2"/>
      <c r="E73" s="14"/>
    </row>
    <row r="74" spans="2:5" ht="15">
      <c r="B74" s="2"/>
      <c r="E74" s="14"/>
    </row>
    <row r="75" ht="15">
      <c r="E75" s="14"/>
    </row>
    <row r="76" spans="2:5" ht="15.75" thickBot="1">
      <c r="B76" s="2"/>
      <c r="E76" s="14"/>
    </row>
    <row r="77" spans="2:3" ht="12.75">
      <c r="B77" s="59" t="s">
        <v>684</v>
      </c>
      <c r="C77" s="60" t="s">
        <v>903</v>
      </c>
    </row>
    <row r="78" spans="2:3" ht="13.5" thickBot="1">
      <c r="B78" s="17"/>
      <c r="C78" s="18"/>
    </row>
    <row r="79" spans="2:3" ht="12.75">
      <c r="B79" s="12"/>
      <c r="C79" s="19"/>
    </row>
    <row r="80" spans="2:3" ht="13.5" thickBot="1">
      <c r="B80" s="20" t="s">
        <v>627</v>
      </c>
      <c r="C80" s="7">
        <v>120000</v>
      </c>
    </row>
    <row r="81" spans="2:3" ht="13.5" thickBot="1">
      <c r="B81" s="66" t="s">
        <v>618</v>
      </c>
      <c r="C81" s="67">
        <f>SUM(C82+C88)</f>
        <v>5430000</v>
      </c>
    </row>
    <row r="82" spans="2:3" ht="12.75">
      <c r="B82" s="35" t="s">
        <v>628</v>
      </c>
      <c r="C82" s="36">
        <f>SUM(C85:C87)</f>
        <v>5210000</v>
      </c>
    </row>
    <row r="83" spans="2:3" ht="12.75">
      <c r="B83" s="37" t="s">
        <v>629</v>
      </c>
      <c r="C83" s="38"/>
    </row>
    <row r="84" spans="2:5" ht="12.75">
      <c r="B84" s="39" t="s">
        <v>645</v>
      </c>
      <c r="C84" s="52">
        <f>SUM(C85:C86)</f>
        <v>5183000</v>
      </c>
      <c r="E84" s="16"/>
    </row>
    <row r="85" spans="2:5" ht="12.75">
      <c r="B85" s="12" t="s">
        <v>646</v>
      </c>
      <c r="C85" s="58">
        <v>4783000</v>
      </c>
      <c r="E85" s="1"/>
    </row>
    <row r="86" spans="2:5" ht="12.75">
      <c r="B86" s="40" t="s">
        <v>647</v>
      </c>
      <c r="C86" s="62">
        <v>400000</v>
      </c>
      <c r="E86" s="1"/>
    </row>
    <row r="87" spans="2:5" ht="12.75">
      <c r="B87" s="41" t="s">
        <v>648</v>
      </c>
      <c r="C87" s="51">
        <v>27000</v>
      </c>
      <c r="E87" s="1"/>
    </row>
    <row r="88" spans="2:5" ht="12.75">
      <c r="B88" s="21" t="s">
        <v>634</v>
      </c>
      <c r="C88" s="22">
        <f>SUM(C90,C91)</f>
        <v>220000</v>
      </c>
      <c r="E88" s="1"/>
    </row>
    <row r="89" spans="2:5" ht="12.75">
      <c r="B89" s="26" t="s">
        <v>649</v>
      </c>
      <c r="C89" s="42"/>
      <c r="E89" s="16"/>
    </row>
    <row r="90" spans="2:5" ht="12.75">
      <c r="B90" s="43" t="s">
        <v>485</v>
      </c>
      <c r="C90" s="412">
        <v>120000</v>
      </c>
      <c r="E90" s="1"/>
    </row>
    <row r="91" spans="2:5" ht="13.5" thickBot="1">
      <c r="B91" s="323" t="s">
        <v>486</v>
      </c>
      <c r="C91" s="413">
        <v>100000</v>
      </c>
      <c r="D91" s="1"/>
      <c r="E91" s="1"/>
    </row>
    <row r="92" spans="2:5" ht="13.5" thickBot="1">
      <c r="B92" s="66" t="s">
        <v>604</v>
      </c>
      <c r="C92" s="67">
        <f>SUM(C93+C101)</f>
        <v>5430000</v>
      </c>
      <c r="E92" s="1"/>
    </row>
    <row r="93" spans="2:5" ht="15">
      <c r="B93" s="402" t="s">
        <v>650</v>
      </c>
      <c r="C93" s="38">
        <v>5185000</v>
      </c>
      <c r="E93" s="1"/>
    </row>
    <row r="94" spans="2:3" ht="12.75">
      <c r="B94" s="44" t="s">
        <v>651</v>
      </c>
      <c r="C94" s="45"/>
    </row>
    <row r="95" spans="2:3" ht="12.75">
      <c r="B95" s="46" t="s">
        <v>638</v>
      </c>
      <c r="C95" s="47">
        <f>SUM(C96:C99)</f>
        <v>1203200</v>
      </c>
    </row>
    <row r="96" spans="2:3" ht="12.75">
      <c r="B96" s="9" t="s">
        <v>652</v>
      </c>
      <c r="C96" s="48">
        <v>924400</v>
      </c>
    </row>
    <row r="97" spans="2:3" ht="12.75">
      <c r="B97" s="9" t="s">
        <v>640</v>
      </c>
      <c r="C97" s="48">
        <v>76800</v>
      </c>
    </row>
    <row r="98" spans="2:3" ht="12.75">
      <c r="B98" s="9" t="s">
        <v>653</v>
      </c>
      <c r="C98" s="48">
        <v>178000</v>
      </c>
    </row>
    <row r="99" spans="2:6" ht="12.75">
      <c r="B99" s="9" t="s">
        <v>654</v>
      </c>
      <c r="C99" s="48">
        <v>24000</v>
      </c>
      <c r="F99" s="1"/>
    </row>
    <row r="100" spans="2:3" ht="12.75">
      <c r="B100" s="63" t="s">
        <v>642</v>
      </c>
      <c r="C100" s="25">
        <f>SUM(C93-C95)</f>
        <v>3981800</v>
      </c>
    </row>
    <row r="101" spans="2:3" ht="15">
      <c r="B101" s="410" t="s">
        <v>643</v>
      </c>
      <c r="C101" s="414">
        <f>SUM(C103:C105)</f>
        <v>245000</v>
      </c>
    </row>
    <row r="102" spans="2:3" ht="15">
      <c r="B102" s="409" t="s">
        <v>369</v>
      </c>
      <c r="C102" s="418"/>
    </row>
    <row r="103" spans="2:3" ht="12.75">
      <c r="B103" s="417" t="s">
        <v>370</v>
      </c>
      <c r="C103" s="419">
        <v>100000</v>
      </c>
    </row>
    <row r="104" spans="2:3" ht="12.75">
      <c r="B104" s="417" t="s">
        <v>488</v>
      </c>
      <c r="C104" s="419"/>
    </row>
    <row r="105" spans="2:3" ht="12.75">
      <c r="B105" s="415" t="s">
        <v>371</v>
      </c>
      <c r="C105" s="416">
        <v>145000</v>
      </c>
    </row>
    <row r="106" spans="2:3" ht="12.75">
      <c r="B106" s="420" t="s">
        <v>372</v>
      </c>
      <c r="C106" s="416">
        <v>0</v>
      </c>
    </row>
    <row r="107" spans="2:3" ht="13.5" thickBot="1">
      <c r="B107" s="49" t="s">
        <v>644</v>
      </c>
      <c r="C107" s="250">
        <v>120000</v>
      </c>
    </row>
    <row r="108" ht="12.75">
      <c r="B108" s="50"/>
    </row>
    <row r="109" ht="12.75">
      <c r="B109" s="50"/>
    </row>
    <row r="110" ht="12.75">
      <c r="B110" s="50"/>
    </row>
    <row r="111" ht="12.75">
      <c r="B111" s="50"/>
    </row>
    <row r="112" ht="12.75">
      <c r="B112" s="50"/>
    </row>
    <row r="114" ht="12.75">
      <c r="B114" s="10"/>
    </row>
    <row r="118" ht="12.75">
      <c r="D118" s="1"/>
    </row>
    <row r="119" ht="12.75">
      <c r="D119" s="1"/>
    </row>
    <row r="159" ht="12.75">
      <c r="D159" s="1"/>
    </row>
    <row r="160" ht="12.75">
      <c r="D160" s="1"/>
    </row>
    <row r="173" spans="1:5" ht="12.75">
      <c r="A173" s="157"/>
      <c r="B173" s="157"/>
      <c r="C173" s="157"/>
      <c r="D173" s="157"/>
      <c r="E173" s="157"/>
    </row>
    <row r="174" spans="1:5" ht="12.75">
      <c r="A174" s="157"/>
      <c r="B174" s="157"/>
      <c r="C174" s="157"/>
      <c r="D174" s="157"/>
      <c r="E174" s="157"/>
    </row>
    <row r="175" spans="1:5" ht="12.75">
      <c r="A175" s="157"/>
      <c r="B175" s="100"/>
      <c r="C175" s="157"/>
      <c r="D175" s="157"/>
      <c r="E175" s="157"/>
    </row>
    <row r="176" spans="1:5" ht="12.75">
      <c r="A176" s="157"/>
      <c r="B176" s="100"/>
      <c r="C176" s="157"/>
      <c r="D176" s="157"/>
      <c r="E176" s="157"/>
    </row>
    <row r="177" spans="1:5" ht="12.75">
      <c r="A177" s="157"/>
      <c r="B177" s="157"/>
      <c r="C177" s="157"/>
      <c r="D177" s="157"/>
      <c r="E177" s="157"/>
    </row>
    <row r="178" spans="1:5" ht="12.75">
      <c r="A178" s="157"/>
      <c r="B178" s="188"/>
      <c r="C178" s="157"/>
      <c r="D178" s="157"/>
      <c r="E178" s="157"/>
    </row>
    <row r="179" spans="1:5" ht="12.75">
      <c r="A179" s="157"/>
      <c r="B179" s="157"/>
      <c r="C179" s="157"/>
      <c r="D179" s="157"/>
      <c r="E179" s="157"/>
    </row>
    <row r="180" spans="1:5" ht="12.75">
      <c r="A180" s="157"/>
      <c r="B180" s="157"/>
      <c r="C180" s="157"/>
      <c r="D180" s="157"/>
      <c r="E180" s="157"/>
    </row>
    <row r="181" spans="1:5" ht="12.75">
      <c r="A181" s="157"/>
      <c r="B181" s="100"/>
      <c r="C181" s="157"/>
      <c r="D181" s="157"/>
      <c r="E181" s="157"/>
    </row>
    <row r="182" spans="1:5" ht="12.75">
      <c r="A182" s="157"/>
      <c r="B182" s="100"/>
      <c r="C182" s="157"/>
      <c r="D182" s="157"/>
      <c r="E182" s="157"/>
    </row>
    <row r="183" spans="1:5" ht="12.75">
      <c r="A183" s="157"/>
      <c r="B183" s="100"/>
      <c r="C183" s="157"/>
      <c r="D183" s="157"/>
      <c r="E183" s="157"/>
    </row>
    <row r="184" spans="1:5" ht="12.75">
      <c r="A184" s="157"/>
      <c r="B184" s="157"/>
      <c r="C184" s="157"/>
      <c r="D184" s="157"/>
      <c r="E184" s="157"/>
    </row>
    <row r="185" spans="1:5" ht="12.75">
      <c r="A185" s="157"/>
      <c r="B185" s="385"/>
      <c r="C185" s="157"/>
      <c r="D185" s="157"/>
      <c r="E185" s="157"/>
    </row>
    <row r="186" spans="1:5" ht="12.75">
      <c r="A186" s="157"/>
      <c r="B186" s="385"/>
      <c r="C186" s="157"/>
      <c r="D186" s="157"/>
      <c r="E186" s="157"/>
    </row>
    <row r="187" spans="1:5" ht="12.75">
      <c r="A187" s="157"/>
      <c r="B187" s="385"/>
      <c r="C187" s="157"/>
      <c r="D187" s="157"/>
      <c r="E187" s="157"/>
    </row>
    <row r="188" spans="1:5" ht="12.75">
      <c r="A188" s="157"/>
      <c r="B188" s="385"/>
      <c r="C188" s="157"/>
      <c r="D188" s="157"/>
      <c r="E188" s="157"/>
    </row>
    <row r="189" spans="1:5" ht="12.75">
      <c r="A189" s="157"/>
      <c r="B189" s="100"/>
      <c r="C189" s="157"/>
      <c r="D189" s="157"/>
      <c r="E189" s="157"/>
    </row>
    <row r="190" spans="1:5" ht="12.75">
      <c r="A190" s="157"/>
      <c r="B190" s="157"/>
      <c r="C190" s="157"/>
      <c r="D190" s="157"/>
      <c r="E190" s="157"/>
    </row>
    <row r="191" spans="1:5" ht="12.75">
      <c r="A191" s="157"/>
      <c r="B191" s="172"/>
      <c r="C191" s="157"/>
      <c r="D191" s="157"/>
      <c r="E191" s="157"/>
    </row>
    <row r="192" spans="1:5" ht="12.75">
      <c r="A192" s="157"/>
      <c r="B192" s="176"/>
      <c r="C192" s="157"/>
      <c r="D192" s="157"/>
      <c r="E192" s="157"/>
    </row>
    <row r="193" spans="1:5" ht="12.75">
      <c r="A193" s="157"/>
      <c r="B193" s="172"/>
      <c r="C193" s="157"/>
      <c r="D193" s="157"/>
      <c r="E193" s="157"/>
    </row>
    <row r="194" spans="1:5" ht="12.75">
      <c r="A194" s="157"/>
      <c r="B194" s="172"/>
      <c r="C194" s="157"/>
      <c r="D194" s="157"/>
      <c r="E194" s="157"/>
    </row>
    <row r="195" spans="1:5" ht="12.75">
      <c r="A195" s="157"/>
      <c r="B195" s="172"/>
      <c r="C195" s="157"/>
      <c r="D195" s="157"/>
      <c r="E195" s="157"/>
    </row>
    <row r="196" spans="1:5" ht="12.75">
      <c r="A196" s="157"/>
      <c r="B196" s="100"/>
      <c r="C196" s="157"/>
      <c r="D196" s="157"/>
      <c r="E196" s="157"/>
    </row>
    <row r="197" spans="1:5" ht="12.75">
      <c r="A197" s="157"/>
      <c r="B197" s="100"/>
      <c r="C197" s="157"/>
      <c r="D197" s="157"/>
      <c r="E197" s="157"/>
    </row>
    <row r="198" spans="1:5" ht="12.75">
      <c r="A198" s="157"/>
      <c r="B198" s="157"/>
      <c r="C198" s="157"/>
      <c r="D198" s="157"/>
      <c r="E198" s="157"/>
    </row>
    <row r="199" spans="1:5" ht="12.75">
      <c r="A199" s="157"/>
      <c r="B199" s="177"/>
      <c r="C199" s="157"/>
      <c r="D199" s="157"/>
      <c r="E199" s="157"/>
    </row>
    <row r="200" spans="1:5" ht="12.75">
      <c r="A200" s="157"/>
      <c r="B200" s="176"/>
      <c r="C200" s="157"/>
      <c r="D200" s="157"/>
      <c r="E200" s="157"/>
    </row>
    <row r="201" spans="1:5" ht="12.75">
      <c r="A201" s="157"/>
      <c r="B201" s="176"/>
      <c r="C201" s="157"/>
      <c r="D201" s="157"/>
      <c r="E201" s="157"/>
    </row>
    <row r="202" spans="1:5" ht="12.75">
      <c r="A202" s="157"/>
      <c r="B202" s="176"/>
      <c r="C202" s="157"/>
      <c r="D202" s="157"/>
      <c r="E202" s="157"/>
    </row>
    <row r="203" spans="1:5" ht="12.75">
      <c r="A203" s="157"/>
      <c r="B203" s="176"/>
      <c r="C203" s="157"/>
      <c r="D203" s="157"/>
      <c r="E203" s="157"/>
    </row>
    <row r="204" spans="1:5" ht="12.75">
      <c r="A204" s="157"/>
      <c r="B204" s="177"/>
      <c r="C204" s="157"/>
      <c r="D204" s="157"/>
      <c r="E204" s="157"/>
    </row>
    <row r="205" spans="1:5" ht="12.75">
      <c r="A205" s="157"/>
      <c r="B205" s="176"/>
      <c r="C205" s="157"/>
      <c r="D205" s="157"/>
      <c r="E205" s="157"/>
    </row>
    <row r="206" spans="1:5" ht="12.75">
      <c r="A206" s="157"/>
      <c r="B206" s="176"/>
      <c r="C206" s="157"/>
      <c r="D206" s="157"/>
      <c r="E206" s="157"/>
    </row>
    <row r="207" spans="1:5" ht="12.75">
      <c r="A207" s="157"/>
      <c r="B207" s="176"/>
      <c r="C207" s="157"/>
      <c r="D207" s="157"/>
      <c r="E207" s="157"/>
    </row>
    <row r="208" spans="1:5" ht="12.75">
      <c r="A208" s="157"/>
      <c r="B208" s="176"/>
      <c r="C208" s="157"/>
      <c r="D208" s="157"/>
      <c r="E208" s="157"/>
    </row>
    <row r="209" spans="1:5" ht="12.75">
      <c r="A209" s="157"/>
      <c r="B209" s="176"/>
      <c r="C209" s="157"/>
      <c r="D209" s="157"/>
      <c r="E209" s="157"/>
    </row>
    <row r="210" spans="1:5" ht="12.75">
      <c r="A210" s="157"/>
      <c r="B210" s="176"/>
      <c r="C210" s="157"/>
      <c r="D210" s="157"/>
      <c r="E210" s="157"/>
    </row>
    <row r="211" spans="1:5" ht="12.75">
      <c r="A211" s="157"/>
      <c r="B211" s="176"/>
      <c r="C211" s="157"/>
      <c r="D211" s="157"/>
      <c r="E211" s="157"/>
    </row>
    <row r="212" spans="1:5" ht="12.75">
      <c r="A212" s="157"/>
      <c r="B212" s="176"/>
      <c r="C212" s="157"/>
      <c r="D212" s="157"/>
      <c r="E212" s="157"/>
    </row>
    <row r="213" spans="1:5" ht="12.75">
      <c r="A213" s="157"/>
      <c r="B213" s="176"/>
      <c r="C213" s="157"/>
      <c r="D213" s="157"/>
      <c r="E213" s="157"/>
    </row>
    <row r="214" spans="1:5" ht="12.75">
      <c r="A214" s="157"/>
      <c r="B214" s="176"/>
      <c r="C214" s="157"/>
      <c r="D214" s="157"/>
      <c r="E214" s="157"/>
    </row>
    <row r="215" spans="1:5" ht="12.75">
      <c r="A215" s="157"/>
      <c r="B215" s="176"/>
      <c r="C215" s="157"/>
      <c r="D215" s="157"/>
      <c r="E215" s="157"/>
    </row>
    <row r="216" spans="1:5" ht="12.75">
      <c r="A216" s="157"/>
      <c r="B216" s="176"/>
      <c r="C216" s="157"/>
      <c r="D216" s="157"/>
      <c r="E216" s="157"/>
    </row>
    <row r="217" spans="1:5" ht="15">
      <c r="A217" s="157"/>
      <c r="B217" s="392"/>
      <c r="C217" s="157"/>
      <c r="D217" s="157"/>
      <c r="E217" s="157"/>
    </row>
    <row r="218" spans="1:5" ht="12.75">
      <c r="A218" s="157"/>
      <c r="B218" s="385"/>
      <c r="C218" s="157"/>
      <c r="D218" s="157"/>
      <c r="E218" s="157"/>
    </row>
    <row r="219" spans="1:5" ht="12.75">
      <c r="A219" s="157"/>
      <c r="B219" s="176"/>
      <c r="C219" s="157"/>
      <c r="D219" s="157"/>
      <c r="E219" s="157"/>
    </row>
    <row r="220" spans="1:5" ht="12.75">
      <c r="A220" s="157"/>
      <c r="B220" s="176"/>
      <c r="C220" s="157"/>
      <c r="D220" s="157"/>
      <c r="E220" s="157"/>
    </row>
    <row r="221" spans="1:5" ht="12.75">
      <c r="A221" s="157"/>
      <c r="B221" s="176"/>
      <c r="C221" s="157"/>
      <c r="D221" s="157"/>
      <c r="E221" s="157"/>
    </row>
    <row r="222" spans="1:5" ht="12.75">
      <c r="A222" s="157"/>
      <c r="B222" s="176"/>
      <c r="C222" s="157"/>
      <c r="D222" s="157"/>
      <c r="E222" s="157"/>
    </row>
    <row r="223" spans="1:5" ht="12.75">
      <c r="A223" s="157"/>
      <c r="B223" s="176"/>
      <c r="C223" s="157"/>
      <c r="D223" s="157"/>
      <c r="E223" s="157"/>
    </row>
    <row r="224" spans="1:5" ht="12.75">
      <c r="A224" s="157"/>
      <c r="B224" s="100"/>
      <c r="C224" s="157"/>
      <c r="D224" s="157"/>
      <c r="E224" s="157"/>
    </row>
    <row r="225" spans="1:5" ht="12.75">
      <c r="A225" s="157"/>
      <c r="B225" s="157"/>
      <c r="C225" s="157"/>
      <c r="D225" s="157"/>
      <c r="E225" s="157"/>
    </row>
    <row r="226" spans="1:5" ht="12.75">
      <c r="A226" s="157"/>
      <c r="B226" s="157"/>
      <c r="C226" s="157"/>
      <c r="D226" s="157"/>
      <c r="E226" s="157"/>
    </row>
    <row r="227" spans="1:5" ht="12.75">
      <c r="A227" s="157"/>
      <c r="B227" s="157"/>
      <c r="C227" s="157"/>
      <c r="D227" s="157"/>
      <c r="E227" s="157"/>
    </row>
    <row r="228" spans="1:5" ht="12.75">
      <c r="A228" s="157"/>
      <c r="B228" s="157"/>
      <c r="C228" s="157"/>
      <c r="D228" s="157"/>
      <c r="E228" s="157"/>
    </row>
    <row r="229" spans="1:5" ht="12.75">
      <c r="A229" s="157"/>
      <c r="B229" s="157"/>
      <c r="C229" s="157"/>
      <c r="D229" s="157"/>
      <c r="E229" s="157"/>
    </row>
    <row r="230" spans="1:5" ht="12.75">
      <c r="A230" s="157"/>
      <c r="B230" s="157"/>
      <c r="C230" s="157"/>
      <c r="D230" s="157"/>
      <c r="E230" s="157"/>
    </row>
    <row r="231" spans="1:5" ht="12.75">
      <c r="A231" s="157"/>
      <c r="B231" s="157"/>
      <c r="C231" s="157"/>
      <c r="D231" s="157"/>
      <c r="E231" s="157"/>
    </row>
    <row r="232" spans="1:5" ht="12.75">
      <c r="A232" s="157"/>
      <c r="B232" s="157"/>
      <c r="C232" s="157"/>
      <c r="D232" s="157"/>
      <c r="E232" s="157"/>
    </row>
    <row r="233" spans="1:5" ht="12.75">
      <c r="A233" s="157"/>
      <c r="B233" s="157"/>
      <c r="C233" s="157"/>
      <c r="D233" s="157"/>
      <c r="E233" s="157"/>
    </row>
    <row r="234" spans="1:5" ht="12.75">
      <c r="A234" s="157"/>
      <c r="B234" s="157"/>
      <c r="C234" s="157"/>
      <c r="D234" s="157"/>
      <c r="E234" s="157"/>
    </row>
    <row r="235" spans="1:5" ht="12.75">
      <c r="A235" s="157"/>
      <c r="B235" s="157"/>
      <c r="C235" s="157"/>
      <c r="D235" s="157"/>
      <c r="E235" s="157"/>
    </row>
    <row r="236" spans="1:5" ht="12.75">
      <c r="A236" s="157"/>
      <c r="B236" s="157"/>
      <c r="C236" s="157"/>
      <c r="D236" s="157"/>
      <c r="E236" s="157"/>
    </row>
    <row r="237" spans="1:5" ht="12.75">
      <c r="A237" s="157"/>
      <c r="B237" s="157"/>
      <c r="C237" s="157"/>
      <c r="D237" s="157"/>
      <c r="E237" s="157"/>
    </row>
    <row r="238" spans="1:5" ht="12.75">
      <c r="A238" s="157"/>
      <c r="B238" s="157"/>
      <c r="C238" s="157"/>
      <c r="D238" s="157"/>
      <c r="E238" s="157"/>
    </row>
    <row r="239" spans="1:5" ht="12.75">
      <c r="A239" s="157"/>
      <c r="B239" s="157"/>
      <c r="C239" s="157"/>
      <c r="D239" s="157"/>
      <c r="E239" s="157"/>
    </row>
    <row r="240" spans="1:5" ht="12.75">
      <c r="A240" s="157"/>
      <c r="B240" s="157"/>
      <c r="C240" s="157"/>
      <c r="D240" s="157"/>
      <c r="E240" s="157"/>
    </row>
    <row r="241" spans="1:5" ht="12.75">
      <c r="A241" s="157"/>
      <c r="B241" s="157"/>
      <c r="C241" s="157"/>
      <c r="D241" s="157"/>
      <c r="E241" s="157"/>
    </row>
    <row r="242" spans="1:5" ht="12.75">
      <c r="A242" s="157"/>
      <c r="B242" s="157"/>
      <c r="C242" s="157"/>
      <c r="D242" s="157"/>
      <c r="E242" s="157"/>
    </row>
    <row r="243" spans="1:5" ht="12.75">
      <c r="A243" s="157"/>
      <c r="B243" s="157"/>
      <c r="C243" s="157"/>
      <c r="D243" s="157"/>
      <c r="E243" s="157"/>
    </row>
    <row r="244" spans="1:5" ht="12.75">
      <c r="A244" s="157"/>
      <c r="B244" s="157"/>
      <c r="C244" s="157"/>
      <c r="D244" s="157"/>
      <c r="E244" s="157"/>
    </row>
    <row r="245" spans="1:5" ht="12.75">
      <c r="A245" s="157"/>
      <c r="B245" s="157"/>
      <c r="C245" s="157"/>
      <c r="D245" s="157"/>
      <c r="E245" s="157"/>
    </row>
    <row r="246" spans="1:5" ht="12.75">
      <c r="A246" s="157"/>
      <c r="B246" s="157"/>
      <c r="C246" s="157"/>
      <c r="D246" s="157"/>
      <c r="E246" s="157"/>
    </row>
    <row r="247" spans="1:5" ht="12.75">
      <c r="A247" s="157"/>
      <c r="B247" s="157"/>
      <c r="C247" s="157"/>
      <c r="D247" s="157"/>
      <c r="E247" s="157"/>
    </row>
    <row r="248" spans="1:5" ht="12.75">
      <c r="A248" s="157"/>
      <c r="B248" s="157"/>
      <c r="C248" s="157"/>
      <c r="D248" s="157"/>
      <c r="E248" s="157"/>
    </row>
    <row r="249" spans="1:5" ht="12.75">
      <c r="A249" s="157"/>
      <c r="B249" s="157"/>
      <c r="C249" s="157"/>
      <c r="D249" s="157"/>
      <c r="E249" s="157"/>
    </row>
    <row r="250" spans="1:5" ht="12.75">
      <c r="A250" s="157"/>
      <c r="B250" s="157"/>
      <c r="C250" s="157"/>
      <c r="D250" s="157"/>
      <c r="E250" s="157"/>
    </row>
    <row r="251" spans="1:5" ht="12.75">
      <c r="A251" s="157"/>
      <c r="B251" s="157"/>
      <c r="C251" s="157"/>
      <c r="D251" s="157"/>
      <c r="E251" s="157"/>
    </row>
    <row r="252" spans="1:5" ht="12.75">
      <c r="A252" s="157"/>
      <c r="B252" s="157"/>
      <c r="C252" s="157"/>
      <c r="D252" s="157"/>
      <c r="E252" s="157"/>
    </row>
    <row r="253" spans="1:5" ht="12.75">
      <c r="A253" s="157"/>
      <c r="B253" s="157"/>
      <c r="C253" s="157"/>
      <c r="D253" s="157"/>
      <c r="E253" s="157"/>
    </row>
    <row r="254" spans="1:5" ht="12.75">
      <c r="A254" s="157"/>
      <c r="B254" s="157"/>
      <c r="C254" s="157"/>
      <c r="D254" s="157"/>
      <c r="E254" s="157"/>
    </row>
    <row r="255" spans="1:5" ht="12.75">
      <c r="A255" s="157"/>
      <c r="B255" s="157"/>
      <c r="C255" s="157"/>
      <c r="D255" s="157"/>
      <c r="E255" s="157"/>
    </row>
    <row r="256" spans="1:5" ht="12.75">
      <c r="A256" s="157"/>
      <c r="B256" s="157"/>
      <c r="C256" s="157"/>
      <c r="D256" s="157"/>
      <c r="E256" s="157"/>
    </row>
    <row r="257" spans="1:5" ht="12.75">
      <c r="A257" s="157"/>
      <c r="B257" s="157"/>
      <c r="C257" s="157"/>
      <c r="D257" s="157"/>
      <c r="E257" s="157"/>
    </row>
    <row r="258" spans="1:5" ht="12.75">
      <c r="A258" s="157"/>
      <c r="B258" s="157"/>
      <c r="C258" s="157"/>
      <c r="D258" s="157"/>
      <c r="E258" s="157"/>
    </row>
    <row r="259" spans="1:5" ht="12.75">
      <c r="A259" s="157"/>
      <c r="B259" s="157"/>
      <c r="C259" s="157"/>
      <c r="D259" s="157"/>
      <c r="E259" s="157"/>
    </row>
    <row r="260" spans="1:5" ht="12.75">
      <c r="A260" s="157"/>
      <c r="B260" s="157"/>
      <c r="C260" s="157"/>
      <c r="D260" s="157"/>
      <c r="E260" s="157"/>
    </row>
    <row r="261" spans="1:5" ht="12.75">
      <c r="A261" s="157"/>
      <c r="B261" s="157"/>
      <c r="C261" s="157"/>
      <c r="D261" s="157"/>
      <c r="E261" s="157"/>
    </row>
    <row r="262" spans="1:5" ht="12.75">
      <c r="A262" s="157"/>
      <c r="B262" s="157"/>
      <c r="C262" s="157"/>
      <c r="D262" s="157"/>
      <c r="E262" s="157"/>
    </row>
    <row r="263" spans="1:5" ht="12.75">
      <c r="A263" s="157"/>
      <c r="B263" s="157"/>
      <c r="C263" s="157"/>
      <c r="D263" s="157"/>
      <c r="E263" s="157"/>
    </row>
    <row r="264" spans="1:5" ht="12.75">
      <c r="A264" s="157"/>
      <c r="B264" s="157"/>
      <c r="C264" s="157"/>
      <c r="D264" s="157"/>
      <c r="E264" s="157"/>
    </row>
    <row r="265" spans="1:5" ht="12.75">
      <c r="A265" s="157"/>
      <c r="B265" s="157"/>
      <c r="C265" s="157"/>
      <c r="D265" s="157"/>
      <c r="E265" s="157"/>
    </row>
    <row r="266" spans="1:5" ht="12.75">
      <c r="A266" s="157"/>
      <c r="B266" s="157"/>
      <c r="C266" s="157"/>
      <c r="D266" s="157"/>
      <c r="E266" s="157"/>
    </row>
    <row r="267" spans="1:5" ht="12.75">
      <c r="A267" s="157"/>
      <c r="B267" s="157"/>
      <c r="C267" s="157"/>
      <c r="D267" s="157"/>
      <c r="E267" s="157"/>
    </row>
    <row r="268" spans="1:5" ht="12.75">
      <c r="A268" s="157"/>
      <c r="B268" s="157"/>
      <c r="C268" s="157"/>
      <c r="D268" s="157"/>
      <c r="E268" s="157"/>
    </row>
    <row r="269" spans="1:5" ht="12.75">
      <c r="A269" s="157"/>
      <c r="B269" s="157"/>
      <c r="C269" s="157"/>
      <c r="D269" s="157"/>
      <c r="E269" s="157"/>
    </row>
    <row r="270" spans="1:5" ht="12.75">
      <c r="A270" s="157"/>
      <c r="B270" s="157"/>
      <c r="C270" s="157"/>
      <c r="D270" s="157"/>
      <c r="E270" s="157"/>
    </row>
    <row r="271" spans="1:5" ht="12.75">
      <c r="A271" s="157"/>
      <c r="B271" s="157"/>
      <c r="C271" s="157"/>
      <c r="D271" s="157"/>
      <c r="E271" s="157"/>
    </row>
    <row r="272" spans="1:5" ht="12.75">
      <c r="A272" s="157"/>
      <c r="B272" s="157"/>
      <c r="C272" s="157"/>
      <c r="D272" s="157"/>
      <c r="E272" s="157"/>
    </row>
    <row r="273" spans="1:5" ht="12.75">
      <c r="A273" s="157"/>
      <c r="B273" s="157"/>
      <c r="C273" s="157"/>
      <c r="D273" s="157"/>
      <c r="E273" s="157"/>
    </row>
    <row r="274" spans="1:5" ht="12.75">
      <c r="A274" s="157"/>
      <c r="B274" s="157"/>
      <c r="C274" s="157"/>
      <c r="D274" s="157"/>
      <c r="E274" s="157"/>
    </row>
    <row r="275" spans="1:5" ht="12.75">
      <c r="A275" s="157"/>
      <c r="B275" s="157"/>
      <c r="C275" s="157"/>
      <c r="D275" s="157"/>
      <c r="E275" s="157"/>
    </row>
    <row r="276" spans="1:5" ht="12.75">
      <c r="A276" s="157"/>
      <c r="B276" s="157"/>
      <c r="C276" s="157"/>
      <c r="D276" s="157"/>
      <c r="E276" s="157"/>
    </row>
    <row r="277" spans="1:5" ht="12.75">
      <c r="A277" s="157"/>
      <c r="B277" s="157"/>
      <c r="C277" s="157"/>
      <c r="D277" s="157"/>
      <c r="E277" s="157"/>
    </row>
    <row r="278" spans="1:5" ht="12.75">
      <c r="A278" s="157"/>
      <c r="B278" s="157"/>
      <c r="C278" s="157"/>
      <c r="D278" s="157"/>
      <c r="E278" s="157"/>
    </row>
    <row r="279" spans="1:5" ht="12.75">
      <c r="A279" s="157"/>
      <c r="B279" s="157"/>
      <c r="C279" s="157"/>
      <c r="D279" s="157"/>
      <c r="E279" s="157"/>
    </row>
    <row r="280" spans="1:5" ht="12.75">
      <c r="A280" s="157"/>
      <c r="B280" s="157"/>
      <c r="C280" s="157"/>
      <c r="D280" s="157"/>
      <c r="E280" s="157"/>
    </row>
    <row r="281" spans="1:5" ht="12.75">
      <c r="A281" s="157"/>
      <c r="B281" s="157"/>
      <c r="C281" s="157"/>
      <c r="D281" s="157"/>
      <c r="E281" s="157"/>
    </row>
    <row r="282" spans="1:5" ht="12.75">
      <c r="A282" s="157"/>
      <c r="B282" s="157"/>
      <c r="C282" s="157"/>
      <c r="D282" s="157"/>
      <c r="E282" s="157"/>
    </row>
    <row r="283" spans="1:5" ht="12.75">
      <c r="A283" s="157"/>
      <c r="B283" s="157"/>
      <c r="C283" s="157"/>
      <c r="D283" s="157"/>
      <c r="E283" s="157"/>
    </row>
    <row r="284" spans="1:5" ht="12.75">
      <c r="A284" s="157"/>
      <c r="B284" s="157"/>
      <c r="C284" s="157"/>
      <c r="D284" s="157"/>
      <c r="E284" s="157"/>
    </row>
    <row r="285" spans="1:5" ht="12.75">
      <c r="A285" s="157"/>
      <c r="B285" s="157"/>
      <c r="C285" s="157"/>
      <c r="D285" s="157"/>
      <c r="E285" s="157"/>
    </row>
    <row r="286" spans="1:5" ht="12.75">
      <c r="A286" s="157"/>
      <c r="B286" s="100"/>
      <c r="C286" s="157"/>
      <c r="D286" s="157"/>
      <c r="E286" s="157"/>
    </row>
    <row r="287" spans="1:5" ht="12.75">
      <c r="A287" s="157"/>
      <c r="B287" s="157"/>
      <c r="C287" s="157"/>
      <c r="D287" s="157"/>
      <c r="E287" s="157"/>
    </row>
    <row r="288" spans="1:5" ht="12.75">
      <c r="A288" s="157"/>
      <c r="B288" s="188"/>
      <c r="C288" s="157"/>
      <c r="D288" s="157"/>
      <c r="E288" s="157"/>
    </row>
    <row r="289" spans="1:5" ht="12.75">
      <c r="A289" s="157"/>
      <c r="B289" s="157"/>
      <c r="C289" s="157"/>
      <c r="D289" s="157"/>
      <c r="E289" s="157"/>
    </row>
    <row r="290" spans="1:5" ht="12.75">
      <c r="A290" s="157"/>
      <c r="B290" s="157"/>
      <c r="C290" s="157"/>
      <c r="D290" s="157"/>
      <c r="E290" s="157"/>
    </row>
    <row r="291" spans="1:5" ht="12.75">
      <c r="A291" s="157"/>
      <c r="B291" s="157"/>
      <c r="C291" s="157"/>
      <c r="D291" s="157"/>
      <c r="E291" s="157"/>
    </row>
    <row r="292" spans="1:5" ht="12.75">
      <c r="A292" s="157"/>
      <c r="B292" s="157"/>
      <c r="C292" s="157"/>
      <c r="D292" s="157"/>
      <c r="E292" s="157"/>
    </row>
    <row r="293" spans="1:5" ht="12.75">
      <c r="A293" s="157"/>
      <c r="B293" s="100"/>
      <c r="C293" s="157"/>
      <c r="D293" s="157"/>
      <c r="E293" s="157"/>
    </row>
    <row r="294" spans="1:5" ht="12.75">
      <c r="A294" s="157"/>
      <c r="B294" s="157"/>
      <c r="C294" s="157"/>
      <c r="D294" s="157"/>
      <c r="E294" s="157"/>
    </row>
    <row r="295" spans="1:5" ht="12.75">
      <c r="A295" s="157"/>
      <c r="B295" s="100"/>
      <c r="C295" s="157"/>
      <c r="D295" s="157"/>
      <c r="E295" s="157"/>
    </row>
    <row r="296" spans="1:5" ht="12.75">
      <c r="A296" s="157"/>
      <c r="B296" s="100"/>
      <c r="C296" s="157"/>
      <c r="D296" s="157"/>
      <c r="E296" s="157"/>
    </row>
    <row r="297" spans="1:5" ht="12.75">
      <c r="A297" s="157"/>
      <c r="B297" s="157"/>
      <c r="C297" s="157"/>
      <c r="D297" s="157"/>
      <c r="E297" s="157"/>
    </row>
    <row r="298" spans="1:5" ht="12.75">
      <c r="A298" s="157"/>
      <c r="B298" s="157"/>
      <c r="C298" s="157"/>
      <c r="D298" s="157"/>
      <c r="E298" s="157"/>
    </row>
    <row r="299" spans="1:5" ht="12.75">
      <c r="A299" s="157"/>
      <c r="B299" s="157"/>
      <c r="C299" s="157"/>
      <c r="D299" s="157"/>
      <c r="E299" s="157"/>
    </row>
    <row r="300" spans="1:5" ht="12.75">
      <c r="A300" s="157"/>
      <c r="B300" s="157"/>
      <c r="C300" s="157"/>
      <c r="D300" s="157"/>
      <c r="E300" s="157"/>
    </row>
    <row r="301" spans="1:5" ht="12.75">
      <c r="A301" s="157"/>
      <c r="B301" s="157"/>
      <c r="C301" s="157"/>
      <c r="D301" s="157"/>
      <c r="E301" s="157"/>
    </row>
    <row r="302" spans="1:5" ht="12.75">
      <c r="A302" s="157"/>
      <c r="B302" s="100"/>
      <c r="C302" s="157"/>
      <c r="D302" s="157"/>
      <c r="E302" s="157"/>
    </row>
    <row r="303" spans="1:5" ht="12.75">
      <c r="A303" s="157"/>
      <c r="B303" s="100"/>
      <c r="C303" s="157"/>
      <c r="D303" s="157"/>
      <c r="E303" s="157"/>
    </row>
    <row r="304" spans="1:5" ht="12.75">
      <c r="A304" s="157"/>
      <c r="B304" s="157"/>
      <c r="C304" s="157"/>
      <c r="D304" s="157"/>
      <c r="E304" s="157"/>
    </row>
    <row r="305" spans="1:5" ht="12.75">
      <c r="A305" s="157"/>
      <c r="B305" s="176"/>
      <c r="C305" s="157"/>
      <c r="D305" s="157"/>
      <c r="E305" s="157"/>
    </row>
    <row r="306" spans="1:5" ht="12.75">
      <c r="A306" s="157"/>
      <c r="B306" s="176"/>
      <c r="C306" s="157"/>
      <c r="D306" s="157"/>
      <c r="E306" s="157"/>
    </row>
    <row r="307" spans="1:5" ht="12.75">
      <c r="A307" s="157"/>
      <c r="B307" s="176"/>
      <c r="C307" s="157"/>
      <c r="D307" s="157"/>
      <c r="E307" s="157"/>
    </row>
    <row r="308" spans="1:5" ht="12.75">
      <c r="A308" s="157"/>
      <c r="B308" s="176"/>
      <c r="C308" s="157"/>
      <c r="D308" s="157"/>
      <c r="E308" s="157"/>
    </row>
    <row r="309" spans="1:5" ht="12.75">
      <c r="A309" s="157"/>
      <c r="B309" s="176"/>
      <c r="C309" s="157"/>
      <c r="D309" s="157"/>
      <c r="E309" s="157"/>
    </row>
    <row r="310" spans="1:5" ht="12.75">
      <c r="A310" s="157"/>
      <c r="B310" s="176"/>
      <c r="C310" s="157"/>
      <c r="D310" s="157"/>
      <c r="E310" s="157"/>
    </row>
    <row r="311" spans="1:5" ht="12.75">
      <c r="A311" s="157"/>
      <c r="B311" s="176"/>
      <c r="C311" s="157"/>
      <c r="D311" s="157"/>
      <c r="E311" s="157"/>
    </row>
    <row r="312" spans="1:5" ht="12.75">
      <c r="A312" s="157"/>
      <c r="B312" s="176"/>
      <c r="C312" s="157"/>
      <c r="D312" s="157"/>
      <c r="E312" s="157"/>
    </row>
    <row r="313" spans="1:5" ht="12.75">
      <c r="A313" s="157"/>
      <c r="B313" s="176"/>
      <c r="C313" s="157"/>
      <c r="D313" s="157"/>
      <c r="E313" s="157"/>
    </row>
    <row r="314" spans="1:5" ht="12.75">
      <c r="A314" s="157"/>
      <c r="B314" s="176"/>
      <c r="C314" s="157"/>
      <c r="D314" s="157"/>
      <c r="E314" s="157"/>
    </row>
    <row r="315" spans="1:5" ht="12.75">
      <c r="A315" s="157"/>
      <c r="B315" s="176"/>
      <c r="C315" s="157"/>
      <c r="D315" s="157"/>
      <c r="E315" s="157"/>
    </row>
    <row r="316" spans="1:5" ht="12.75">
      <c r="A316" s="157"/>
      <c r="B316" s="176"/>
      <c r="C316" s="157"/>
      <c r="D316" s="157"/>
      <c r="E316" s="157"/>
    </row>
    <row r="317" spans="1:5" ht="12.75">
      <c r="A317" s="157"/>
      <c r="B317" s="157"/>
      <c r="C317" s="157"/>
      <c r="D317" s="157"/>
      <c r="E317" s="157"/>
    </row>
    <row r="318" spans="1:5" ht="12.75">
      <c r="A318" s="157"/>
      <c r="B318" s="157"/>
      <c r="C318" s="157"/>
      <c r="D318" s="157"/>
      <c r="E318" s="157"/>
    </row>
    <row r="319" spans="1:5" ht="12.75">
      <c r="A319" s="157"/>
      <c r="B319" s="157"/>
      <c r="C319" s="157"/>
      <c r="D319" s="157"/>
      <c r="E319" s="157"/>
    </row>
    <row r="320" spans="1:5" ht="12.75">
      <c r="A320" s="157"/>
      <c r="B320" s="157"/>
      <c r="C320" s="157"/>
      <c r="D320" s="157"/>
      <c r="E320" s="157"/>
    </row>
    <row r="321" spans="1:5" ht="12.75">
      <c r="A321" s="157"/>
      <c r="B321" s="157"/>
      <c r="C321" s="157"/>
      <c r="D321" s="157"/>
      <c r="E321" s="157"/>
    </row>
    <row r="322" spans="1:5" ht="12.75">
      <c r="A322" s="157"/>
      <c r="B322" s="157"/>
      <c r="C322" s="157"/>
      <c r="D322" s="157"/>
      <c r="E322" s="157"/>
    </row>
    <row r="323" spans="1:5" ht="12.75">
      <c r="A323" s="157"/>
      <c r="B323" s="157"/>
      <c r="C323" s="157"/>
      <c r="D323" s="157"/>
      <c r="E323" s="157"/>
    </row>
    <row r="324" spans="1:5" ht="12.75">
      <c r="A324" s="157"/>
      <c r="B324" s="157"/>
      <c r="C324" s="157"/>
      <c r="D324" s="157"/>
      <c r="E324" s="157"/>
    </row>
    <row r="325" spans="1:5" ht="12.75">
      <c r="A325" s="157"/>
      <c r="B325" s="157"/>
      <c r="C325" s="157"/>
      <c r="D325" s="157"/>
      <c r="E325" s="157"/>
    </row>
    <row r="326" spans="1:5" ht="12.75">
      <c r="A326" s="157"/>
      <c r="B326" s="157"/>
      <c r="C326" s="157"/>
      <c r="D326" s="157"/>
      <c r="E326" s="157"/>
    </row>
    <row r="327" spans="1:5" ht="12.75">
      <c r="A327" s="157"/>
      <c r="B327" s="157"/>
      <c r="C327" s="157"/>
      <c r="D327" s="157"/>
      <c r="E327" s="157"/>
    </row>
    <row r="328" spans="1:5" ht="12.75">
      <c r="A328" s="157"/>
      <c r="B328" s="157"/>
      <c r="C328" s="157"/>
      <c r="D328" s="157"/>
      <c r="E328" s="157"/>
    </row>
    <row r="329" spans="1:5" ht="12.75">
      <c r="A329" s="157"/>
      <c r="B329" s="157"/>
      <c r="C329" s="157"/>
      <c r="D329" s="157"/>
      <c r="E329" s="157"/>
    </row>
    <row r="330" spans="1:5" ht="12.75">
      <c r="A330" s="157"/>
      <c r="B330" s="157"/>
      <c r="C330" s="157"/>
      <c r="D330" s="157"/>
      <c r="E330" s="157"/>
    </row>
    <row r="331" spans="1:5" ht="12.75">
      <c r="A331" s="157"/>
      <c r="B331" s="157"/>
      <c r="C331" s="157"/>
      <c r="D331" s="157"/>
      <c r="E331" s="157"/>
    </row>
    <row r="332" spans="1:5" ht="12.75">
      <c r="A332" s="157"/>
      <c r="B332" s="157"/>
      <c r="C332" s="157"/>
      <c r="D332" s="157"/>
      <c r="E332" s="157"/>
    </row>
    <row r="333" spans="1:5" ht="12.75">
      <c r="A333" s="157"/>
      <c r="B333" s="157"/>
      <c r="C333" s="157"/>
      <c r="D333" s="157"/>
      <c r="E333" s="157"/>
    </row>
    <row r="334" spans="1:5" ht="12.75">
      <c r="A334" s="157"/>
      <c r="B334" s="157"/>
      <c r="C334" s="157"/>
      <c r="D334" s="157"/>
      <c r="E334" s="157"/>
    </row>
    <row r="335" spans="1:5" ht="12.75">
      <c r="A335" s="157"/>
      <c r="B335" s="157"/>
      <c r="C335" s="157"/>
      <c r="D335" s="157"/>
      <c r="E335" s="157"/>
    </row>
    <row r="336" spans="1:5" ht="12.75">
      <c r="A336" s="157"/>
      <c r="B336" s="157"/>
      <c r="C336" s="157"/>
      <c r="D336" s="157"/>
      <c r="E336" s="157"/>
    </row>
    <row r="337" spans="1:5" ht="12.75">
      <c r="A337" s="157"/>
      <c r="B337" s="157"/>
      <c r="C337" s="157"/>
      <c r="D337" s="157"/>
      <c r="E337" s="157"/>
    </row>
    <row r="338" spans="1:5" ht="12.75">
      <c r="A338" s="157"/>
      <c r="B338" s="157"/>
      <c r="C338" s="157"/>
      <c r="D338" s="157"/>
      <c r="E338" s="157"/>
    </row>
    <row r="339" spans="1:5" ht="12.75">
      <c r="A339" s="157"/>
      <c r="B339" s="157"/>
      <c r="C339" s="157"/>
      <c r="D339" s="157"/>
      <c r="E339" s="157"/>
    </row>
    <row r="340" spans="1:5" ht="12.75">
      <c r="A340" s="157"/>
      <c r="B340" s="157"/>
      <c r="C340" s="157"/>
      <c r="D340" s="157"/>
      <c r="E340" s="157"/>
    </row>
    <row r="341" spans="1:5" ht="12.75">
      <c r="A341" s="157"/>
      <c r="B341" s="157"/>
      <c r="C341" s="157"/>
      <c r="D341" s="157"/>
      <c r="E341" s="157"/>
    </row>
    <row r="342" spans="1:5" ht="12.75">
      <c r="A342" s="157"/>
      <c r="B342" s="157"/>
      <c r="C342" s="157"/>
      <c r="D342" s="157"/>
      <c r="E342" s="157"/>
    </row>
    <row r="343" spans="1:5" ht="12.75">
      <c r="A343" s="157"/>
      <c r="B343" s="157"/>
      <c r="C343" s="157"/>
      <c r="D343" s="157"/>
      <c r="E343" s="157"/>
    </row>
    <row r="344" spans="1:5" ht="12.75">
      <c r="A344" s="157"/>
      <c r="B344" s="157"/>
      <c r="C344" s="157"/>
      <c r="D344" s="157"/>
      <c r="E344" s="157"/>
    </row>
    <row r="345" spans="1:5" ht="12.75">
      <c r="A345" s="157"/>
      <c r="B345" s="100"/>
      <c r="C345" s="157"/>
      <c r="D345" s="157"/>
      <c r="E345" s="157"/>
    </row>
    <row r="346" spans="1:5" ht="12.75">
      <c r="A346" s="157"/>
      <c r="B346" s="157"/>
      <c r="C346" s="157"/>
      <c r="D346" s="157"/>
      <c r="E346" s="157"/>
    </row>
    <row r="347" spans="1:5" ht="12.75">
      <c r="A347" s="157"/>
      <c r="B347" s="157"/>
      <c r="C347" s="157"/>
      <c r="D347" s="157"/>
      <c r="E347" s="157"/>
    </row>
    <row r="348" spans="1:5" ht="12.75">
      <c r="A348" s="157"/>
      <c r="B348" s="157"/>
      <c r="C348" s="157"/>
      <c r="D348" s="157"/>
      <c r="E348" s="157"/>
    </row>
    <row r="349" spans="1:5" ht="12.75">
      <c r="A349" s="157"/>
      <c r="B349" s="157"/>
      <c r="C349" s="157"/>
      <c r="D349" s="157"/>
      <c r="E349" s="157"/>
    </row>
    <row r="350" spans="1:5" ht="12.75">
      <c r="A350" s="157"/>
      <c r="B350" s="157"/>
      <c r="C350" s="157"/>
      <c r="D350" s="157"/>
      <c r="E350" s="157"/>
    </row>
    <row r="351" spans="1:5" ht="12.75">
      <c r="A351" s="157"/>
      <c r="B351" s="157"/>
      <c r="C351" s="157"/>
      <c r="D351" s="157"/>
      <c r="E351" s="157"/>
    </row>
    <row r="352" spans="1:5" ht="12.75">
      <c r="A352" s="157"/>
      <c r="B352" s="157"/>
      <c r="C352" s="157"/>
      <c r="D352" s="157"/>
      <c r="E352" s="157"/>
    </row>
    <row r="353" spans="1:5" ht="12.75">
      <c r="A353" s="157"/>
      <c r="B353" s="157"/>
      <c r="C353" s="157"/>
      <c r="D353" s="157"/>
      <c r="E353" s="157"/>
    </row>
    <row r="354" spans="1:5" ht="12.75">
      <c r="A354" s="157"/>
      <c r="B354" s="157"/>
      <c r="C354" s="157"/>
      <c r="D354" s="157"/>
      <c r="E354" s="157"/>
    </row>
    <row r="355" spans="1:5" ht="12.75">
      <c r="A355" s="157"/>
      <c r="B355" s="157"/>
      <c r="C355" s="157"/>
      <c r="D355" s="157"/>
      <c r="E355" s="157"/>
    </row>
    <row r="356" spans="1:5" ht="12.75">
      <c r="A356" s="157"/>
      <c r="B356" s="157"/>
      <c r="C356" s="157"/>
      <c r="D356" s="157"/>
      <c r="E356" s="157"/>
    </row>
    <row r="357" spans="1:5" ht="12.75">
      <c r="A357" s="157"/>
      <c r="B357" s="157"/>
      <c r="C357" s="157"/>
      <c r="D357" s="157"/>
      <c r="E357" s="157"/>
    </row>
    <row r="358" spans="1:5" ht="12.75">
      <c r="A358" s="157"/>
      <c r="B358" s="157"/>
      <c r="C358" s="157"/>
      <c r="D358" s="157"/>
      <c r="E358" s="157"/>
    </row>
    <row r="359" spans="1:5" ht="12.75">
      <c r="A359" s="157"/>
      <c r="B359" s="157"/>
      <c r="C359" s="157"/>
      <c r="D359" s="157"/>
      <c r="E359" s="157"/>
    </row>
    <row r="360" spans="1:5" ht="12.75">
      <c r="A360" s="157"/>
      <c r="B360" s="157"/>
      <c r="C360" s="157"/>
      <c r="D360" s="157"/>
      <c r="E360" s="157"/>
    </row>
    <row r="361" spans="1:5" ht="12.75">
      <c r="A361" s="157"/>
      <c r="B361" s="157"/>
      <c r="C361" s="157"/>
      <c r="D361" s="157"/>
      <c r="E361" s="157"/>
    </row>
    <row r="362" spans="1:5" ht="12.75">
      <c r="A362" s="157"/>
      <c r="B362" s="157"/>
      <c r="C362" s="157"/>
      <c r="D362" s="157"/>
      <c r="E362" s="157"/>
    </row>
    <row r="363" spans="1:5" ht="12.75">
      <c r="A363" s="157"/>
      <c r="B363" s="157"/>
      <c r="C363" s="157"/>
      <c r="D363" s="157"/>
      <c r="E363" s="157"/>
    </row>
    <row r="364" spans="1:5" ht="12.75">
      <c r="A364" s="157"/>
      <c r="B364" s="157"/>
      <c r="C364" s="157"/>
      <c r="D364" s="157"/>
      <c r="E364" s="157"/>
    </row>
    <row r="365" spans="1:5" ht="12.75">
      <c r="A365" s="157"/>
      <c r="B365" s="157"/>
      <c r="C365" s="157"/>
      <c r="D365" s="157"/>
      <c r="E365" s="157"/>
    </row>
    <row r="366" spans="1:5" ht="12.75">
      <c r="A366" s="157"/>
      <c r="B366" s="157"/>
      <c r="C366" s="157"/>
      <c r="D366" s="157"/>
      <c r="E366" s="157"/>
    </row>
    <row r="367" spans="1:5" ht="12.75">
      <c r="A367" s="157"/>
      <c r="B367" s="157"/>
      <c r="C367" s="157"/>
      <c r="D367" s="157"/>
      <c r="E367" s="157"/>
    </row>
    <row r="368" spans="1:5" ht="12.75">
      <c r="A368" s="157"/>
      <c r="B368" s="157"/>
      <c r="C368" s="157"/>
      <c r="D368" s="157"/>
      <c r="E368" s="157"/>
    </row>
    <row r="369" spans="1:5" ht="12.75">
      <c r="A369" s="157"/>
      <c r="B369" s="157"/>
      <c r="C369" s="157"/>
      <c r="D369" s="157"/>
      <c r="E369" s="157"/>
    </row>
    <row r="370" spans="1:5" ht="12.75">
      <c r="A370" s="157"/>
      <c r="B370" s="157"/>
      <c r="C370" s="157"/>
      <c r="D370" s="157"/>
      <c r="E370" s="157"/>
    </row>
    <row r="371" spans="1:5" ht="12.75">
      <c r="A371" s="157"/>
      <c r="B371" s="157"/>
      <c r="C371" s="157"/>
      <c r="D371" s="157"/>
      <c r="E371" s="157"/>
    </row>
    <row r="372" spans="1:5" ht="12.75">
      <c r="A372" s="157"/>
      <c r="B372" s="157"/>
      <c r="C372" s="157"/>
      <c r="D372" s="157"/>
      <c r="E372" s="157"/>
    </row>
    <row r="373" spans="1:5" ht="12.75">
      <c r="A373" s="157"/>
      <c r="B373" s="157"/>
      <c r="C373" s="157"/>
      <c r="D373" s="157"/>
      <c r="E373" s="157"/>
    </row>
    <row r="374" spans="1:5" ht="12.75">
      <c r="A374" s="157"/>
      <c r="B374" s="157"/>
      <c r="C374" s="157"/>
      <c r="D374" s="157"/>
      <c r="E374" s="157"/>
    </row>
    <row r="375" spans="1:5" ht="12.75">
      <c r="A375" s="157"/>
      <c r="B375" s="157"/>
      <c r="C375" s="157"/>
      <c r="D375" s="157"/>
      <c r="E375" s="157"/>
    </row>
    <row r="376" spans="1:5" ht="12.75">
      <c r="A376" s="157"/>
      <c r="B376" s="157"/>
      <c r="C376" s="157"/>
      <c r="D376" s="157"/>
      <c r="E376" s="157"/>
    </row>
    <row r="377" spans="1:5" ht="12.75">
      <c r="A377" s="157"/>
      <c r="B377" s="157"/>
      <c r="C377" s="157"/>
      <c r="D377" s="157"/>
      <c r="E377" s="157"/>
    </row>
    <row r="378" spans="1:5" ht="12.75">
      <c r="A378" s="157"/>
      <c r="B378" s="157"/>
      <c r="C378" s="157"/>
      <c r="D378" s="157"/>
      <c r="E378" s="157"/>
    </row>
    <row r="379" spans="1:5" ht="12.75">
      <c r="A379" s="157"/>
      <c r="B379" s="157"/>
      <c r="C379" s="157"/>
      <c r="D379" s="157"/>
      <c r="E379" s="157"/>
    </row>
    <row r="380" spans="1:5" ht="12.75">
      <c r="A380" s="157"/>
      <c r="B380" s="157"/>
      <c r="C380" s="157"/>
      <c r="D380" s="157"/>
      <c r="E380" s="157"/>
    </row>
    <row r="381" spans="1:5" ht="12.75">
      <c r="A381" s="157"/>
      <c r="B381" s="157"/>
      <c r="C381" s="157"/>
      <c r="D381" s="157"/>
      <c r="E381" s="157"/>
    </row>
    <row r="382" spans="1:5" ht="12.75">
      <c r="A382" s="157"/>
      <c r="B382" s="157"/>
      <c r="C382" s="157"/>
      <c r="D382" s="157"/>
      <c r="E382" s="157"/>
    </row>
    <row r="383" spans="1:5" ht="12.75">
      <c r="A383" s="157"/>
      <c r="B383" s="157"/>
      <c r="C383" s="157"/>
      <c r="D383" s="157"/>
      <c r="E383" s="157"/>
    </row>
    <row r="384" spans="1:5" ht="12.75">
      <c r="A384" s="157"/>
      <c r="B384" s="157"/>
      <c r="C384" s="157"/>
      <c r="D384" s="157"/>
      <c r="E384" s="157"/>
    </row>
    <row r="385" spans="1:5" ht="12.75">
      <c r="A385" s="157"/>
      <c r="B385" s="157"/>
      <c r="C385" s="157"/>
      <c r="D385" s="157"/>
      <c r="E385" s="157"/>
    </row>
    <row r="386" spans="1:5" ht="12.75">
      <c r="A386" s="157"/>
      <c r="B386" s="157"/>
      <c r="C386" s="157"/>
      <c r="D386" s="157"/>
      <c r="E386" s="157"/>
    </row>
    <row r="387" spans="1:5" ht="12.75">
      <c r="A387" s="157"/>
      <c r="B387" s="157"/>
      <c r="C387" s="157"/>
      <c r="D387" s="157"/>
      <c r="E387" s="157"/>
    </row>
    <row r="388" spans="1:5" ht="12.75">
      <c r="A388" s="157"/>
      <c r="B388" s="157"/>
      <c r="C388" s="157"/>
      <c r="D388" s="157"/>
      <c r="E388" s="157"/>
    </row>
    <row r="389" spans="1:5" ht="12.75">
      <c r="A389" s="157"/>
      <c r="B389" s="157"/>
      <c r="C389" s="157"/>
      <c r="D389" s="157"/>
      <c r="E389" s="157"/>
    </row>
    <row r="390" spans="1:5" ht="12.75">
      <c r="A390" s="157"/>
      <c r="B390" s="157"/>
      <c r="C390" s="157"/>
      <c r="D390" s="157"/>
      <c r="E390" s="157"/>
    </row>
    <row r="391" spans="1:5" ht="12.75">
      <c r="A391" s="157"/>
      <c r="B391" s="157"/>
      <c r="C391" s="157"/>
      <c r="D391" s="157"/>
      <c r="E391" s="157"/>
    </row>
    <row r="392" spans="1:5" ht="12.75">
      <c r="A392" s="157"/>
      <c r="B392" s="157"/>
      <c r="C392" s="157"/>
      <c r="D392" s="157"/>
      <c r="E392" s="157"/>
    </row>
    <row r="393" spans="1:5" ht="12.75">
      <c r="A393" s="157"/>
      <c r="B393" s="157"/>
      <c r="C393" s="157"/>
      <c r="D393" s="157"/>
      <c r="E393" s="157"/>
    </row>
    <row r="394" spans="1:5" ht="12.75">
      <c r="A394" s="157"/>
      <c r="B394" s="157"/>
      <c r="C394" s="157"/>
      <c r="D394" s="157"/>
      <c r="E394" s="157"/>
    </row>
    <row r="395" spans="1:5" ht="12.75">
      <c r="A395" s="157"/>
      <c r="B395" s="157"/>
      <c r="C395" s="157"/>
      <c r="D395" s="157"/>
      <c r="E395" s="157"/>
    </row>
    <row r="396" spans="1:5" ht="12.75">
      <c r="A396" s="157"/>
      <c r="B396" s="100"/>
      <c r="C396" s="157"/>
      <c r="D396" s="157"/>
      <c r="E396" s="157"/>
    </row>
    <row r="397" spans="1:5" ht="12.75">
      <c r="A397" s="157"/>
      <c r="B397" s="157"/>
      <c r="C397" s="157"/>
      <c r="D397" s="157"/>
      <c r="E397" s="157"/>
    </row>
    <row r="398" spans="1:5" ht="12.75">
      <c r="A398" s="157"/>
      <c r="B398" s="188"/>
      <c r="C398" s="157"/>
      <c r="D398" s="157"/>
      <c r="E398" s="157"/>
    </row>
    <row r="399" spans="1:5" ht="12.75">
      <c r="A399" s="157"/>
      <c r="B399" s="157"/>
      <c r="C399" s="157"/>
      <c r="D399" s="157"/>
      <c r="E399" s="157"/>
    </row>
    <row r="400" spans="1:5" ht="12.75">
      <c r="A400" s="157"/>
      <c r="B400" s="157"/>
      <c r="C400" s="157"/>
      <c r="D400" s="157"/>
      <c r="E400" s="157"/>
    </row>
    <row r="401" spans="1:5" ht="12.75">
      <c r="A401" s="157"/>
      <c r="B401" s="157"/>
      <c r="C401" s="157"/>
      <c r="D401" s="157"/>
      <c r="E401" s="157"/>
    </row>
    <row r="402" spans="1:5" ht="12.75">
      <c r="A402" s="157"/>
      <c r="B402" s="157"/>
      <c r="C402" s="157"/>
      <c r="D402" s="157"/>
      <c r="E402" s="157"/>
    </row>
    <row r="403" spans="1:5" ht="12.75">
      <c r="A403" s="157"/>
      <c r="B403" s="100"/>
      <c r="C403" s="157"/>
      <c r="D403" s="157"/>
      <c r="E403" s="157"/>
    </row>
    <row r="404" spans="1:5" ht="12.75">
      <c r="A404" s="157"/>
      <c r="B404" s="157"/>
      <c r="C404" s="157"/>
      <c r="D404" s="157"/>
      <c r="E404" s="157"/>
    </row>
    <row r="405" spans="1:5" ht="12.75">
      <c r="A405" s="157"/>
      <c r="B405" s="100"/>
      <c r="C405" s="157"/>
      <c r="D405" s="157"/>
      <c r="E405" s="157"/>
    </row>
    <row r="406" spans="1:5" ht="12.75">
      <c r="A406" s="157"/>
      <c r="B406" s="100"/>
      <c r="C406" s="157"/>
      <c r="D406" s="157"/>
      <c r="E406" s="157"/>
    </row>
    <row r="407" spans="1:5" ht="12.75">
      <c r="A407" s="157"/>
      <c r="B407" s="157"/>
      <c r="C407" s="157"/>
      <c r="D407" s="157"/>
      <c r="E407" s="157"/>
    </row>
    <row r="408" spans="1:5" ht="12.75">
      <c r="A408" s="157"/>
      <c r="B408" s="157"/>
      <c r="C408" s="157"/>
      <c r="D408" s="157"/>
      <c r="E408" s="157"/>
    </row>
    <row r="409" spans="1:5" ht="12.75">
      <c r="A409" s="157"/>
      <c r="B409" s="157"/>
      <c r="C409" s="157"/>
      <c r="D409" s="157"/>
      <c r="E409" s="157"/>
    </row>
    <row r="410" spans="1:5" ht="12.75">
      <c r="A410" s="157"/>
      <c r="B410" s="157"/>
      <c r="C410" s="157"/>
      <c r="D410" s="157"/>
      <c r="E410" s="157"/>
    </row>
    <row r="411" spans="1:5" ht="12.75">
      <c r="A411" s="157"/>
      <c r="B411" s="157"/>
      <c r="C411" s="157"/>
      <c r="D411" s="157"/>
      <c r="E411" s="157"/>
    </row>
    <row r="412" spans="1:5" ht="12.75">
      <c r="A412" s="157"/>
      <c r="B412" s="100"/>
      <c r="C412" s="157"/>
      <c r="D412" s="157"/>
      <c r="E412" s="157"/>
    </row>
    <row r="413" spans="1:5" ht="12.75">
      <c r="A413" s="157"/>
      <c r="B413" s="100"/>
      <c r="C413" s="157"/>
      <c r="D413" s="157"/>
      <c r="E413" s="157"/>
    </row>
    <row r="414" spans="1:5" ht="12.75">
      <c r="A414" s="157"/>
      <c r="B414" s="157"/>
      <c r="C414" s="157"/>
      <c r="D414" s="157"/>
      <c r="E414" s="157"/>
    </row>
    <row r="415" spans="1:5" ht="12.75">
      <c r="A415" s="157"/>
      <c r="B415" s="157"/>
      <c r="C415" s="157"/>
      <c r="D415" s="157"/>
      <c r="E415" s="157"/>
    </row>
    <row r="416" spans="1:5" ht="12.75">
      <c r="A416" s="157"/>
      <c r="B416" s="157"/>
      <c r="C416" s="157"/>
      <c r="D416" s="157"/>
      <c r="E416" s="157"/>
    </row>
    <row r="417" spans="1:5" ht="12.75">
      <c r="A417" s="157"/>
      <c r="B417" s="157"/>
      <c r="C417" s="157"/>
      <c r="D417" s="157"/>
      <c r="E417" s="157"/>
    </row>
    <row r="418" spans="1:5" ht="12.75">
      <c r="A418" s="157"/>
      <c r="B418" s="157"/>
      <c r="C418" s="157"/>
      <c r="D418" s="157"/>
      <c r="E418" s="157"/>
    </row>
    <row r="419" spans="1:5" ht="12.75">
      <c r="A419" s="157"/>
      <c r="B419" s="157"/>
      <c r="C419" s="157"/>
      <c r="D419" s="157"/>
      <c r="E419" s="157"/>
    </row>
    <row r="420" spans="1:5" ht="12.75">
      <c r="A420" s="157"/>
      <c r="B420" s="157"/>
      <c r="C420" s="157"/>
      <c r="D420" s="157"/>
      <c r="E420" s="157"/>
    </row>
    <row r="421" spans="1:5" ht="12.75">
      <c r="A421" s="157"/>
      <c r="B421" s="157"/>
      <c r="C421" s="157"/>
      <c r="D421" s="157"/>
      <c r="E421" s="157"/>
    </row>
    <row r="422" spans="1:5" ht="12.75">
      <c r="A422" s="157"/>
      <c r="B422" s="157"/>
      <c r="C422" s="157"/>
      <c r="D422" s="157"/>
      <c r="E422" s="157"/>
    </row>
    <row r="423" spans="1:5" ht="12.75">
      <c r="A423" s="157"/>
      <c r="B423" s="157"/>
      <c r="C423" s="157"/>
      <c r="D423" s="157"/>
      <c r="E423" s="157"/>
    </row>
    <row r="424" spans="1:5" ht="12.75">
      <c r="A424" s="157"/>
      <c r="B424" s="157"/>
      <c r="C424" s="157"/>
      <c r="D424" s="157"/>
      <c r="E424" s="157"/>
    </row>
    <row r="425" spans="1:5" ht="12.75">
      <c r="A425" s="157"/>
      <c r="B425" s="157"/>
      <c r="C425" s="157"/>
      <c r="D425" s="157"/>
      <c r="E425" s="157"/>
    </row>
    <row r="426" spans="1:5" ht="12.75">
      <c r="A426" s="157"/>
      <c r="B426" s="157"/>
      <c r="C426" s="157"/>
      <c r="D426" s="157"/>
      <c r="E426" s="157"/>
    </row>
    <row r="427" spans="1:5" ht="12.75">
      <c r="A427" s="157"/>
      <c r="B427" s="157"/>
      <c r="C427" s="157"/>
      <c r="D427" s="157"/>
      <c r="E427" s="157"/>
    </row>
    <row r="428" spans="1:5" ht="12.75">
      <c r="A428" s="157"/>
      <c r="B428" s="157"/>
      <c r="C428" s="157"/>
      <c r="D428" s="157"/>
      <c r="E428" s="157"/>
    </row>
    <row r="429" spans="1:5" ht="12.75">
      <c r="A429" s="157"/>
      <c r="B429" s="157"/>
      <c r="C429" s="157"/>
      <c r="D429" s="157"/>
      <c r="E429" s="157"/>
    </row>
    <row r="430" spans="1:5" ht="12.75">
      <c r="A430" s="157"/>
      <c r="B430" s="157"/>
      <c r="C430" s="157"/>
      <c r="D430" s="157"/>
      <c r="E430" s="157"/>
    </row>
    <row r="431" spans="1:5" ht="12.75">
      <c r="A431" s="157"/>
      <c r="B431" s="157"/>
      <c r="C431" s="157"/>
      <c r="D431" s="157"/>
      <c r="E431" s="157"/>
    </row>
    <row r="432" spans="1:5" ht="12.75">
      <c r="A432" s="157"/>
      <c r="B432" s="157"/>
      <c r="C432" s="157"/>
      <c r="D432" s="157"/>
      <c r="E432" s="157"/>
    </row>
    <row r="433" spans="1:5" ht="12.75">
      <c r="A433" s="157"/>
      <c r="B433" s="157"/>
      <c r="C433" s="157"/>
      <c r="D433" s="157"/>
      <c r="E433" s="157"/>
    </row>
    <row r="434" spans="1:5" ht="12.75">
      <c r="A434" s="157"/>
      <c r="B434" s="157"/>
      <c r="C434" s="157"/>
      <c r="D434" s="157"/>
      <c r="E434" s="157"/>
    </row>
    <row r="435" spans="1:5" ht="12.75">
      <c r="A435" s="157"/>
      <c r="B435" s="157"/>
      <c r="C435" s="157"/>
      <c r="D435" s="157"/>
      <c r="E435" s="157"/>
    </row>
    <row r="436" spans="1:5" ht="12.75">
      <c r="A436" s="157"/>
      <c r="B436" s="157"/>
      <c r="C436" s="157"/>
      <c r="D436" s="157"/>
      <c r="E436" s="157"/>
    </row>
    <row r="437" spans="1:5" ht="12.75">
      <c r="A437" s="157"/>
      <c r="B437" s="157"/>
      <c r="C437" s="157"/>
      <c r="D437" s="157"/>
      <c r="E437" s="157"/>
    </row>
    <row r="438" spans="1:5" ht="12.75">
      <c r="A438" s="157"/>
      <c r="B438" s="157"/>
      <c r="C438" s="157"/>
      <c r="D438" s="157"/>
      <c r="E438" s="157"/>
    </row>
    <row r="439" spans="1:5" ht="12.75">
      <c r="A439" s="157"/>
      <c r="B439" s="157"/>
      <c r="C439" s="157"/>
      <c r="D439" s="157"/>
      <c r="E439" s="157"/>
    </row>
    <row r="440" spans="1:5" ht="12.75">
      <c r="A440" s="157"/>
      <c r="B440" s="157"/>
      <c r="C440" s="157"/>
      <c r="D440" s="157"/>
      <c r="E440" s="157"/>
    </row>
    <row r="441" spans="1:5" ht="12.75">
      <c r="A441" s="157"/>
      <c r="B441" s="157"/>
      <c r="C441" s="157"/>
      <c r="D441" s="157"/>
      <c r="E441" s="157"/>
    </row>
    <row r="442" spans="1:5" ht="12.75">
      <c r="A442" s="157"/>
      <c r="B442" s="157"/>
      <c r="C442" s="157"/>
      <c r="D442" s="157"/>
      <c r="E442" s="157"/>
    </row>
    <row r="443" spans="1:5" ht="12.75">
      <c r="A443" s="157"/>
      <c r="B443" s="157"/>
      <c r="C443" s="157"/>
      <c r="D443" s="157"/>
      <c r="E443" s="157"/>
    </row>
    <row r="444" spans="1:5" ht="12.75">
      <c r="A444" s="157"/>
      <c r="B444" s="157"/>
      <c r="C444" s="157"/>
      <c r="D444" s="157"/>
      <c r="E444" s="157"/>
    </row>
    <row r="445" spans="1:5" ht="12.75">
      <c r="A445" s="157"/>
      <c r="B445" s="157"/>
      <c r="C445" s="157"/>
      <c r="D445" s="157"/>
      <c r="E445" s="157"/>
    </row>
    <row r="446" spans="1:5" ht="12.75">
      <c r="A446" s="157"/>
      <c r="B446" s="157"/>
      <c r="C446" s="157"/>
      <c r="D446" s="157"/>
      <c r="E446" s="157"/>
    </row>
    <row r="447" spans="1:5" ht="12.75">
      <c r="A447" s="157"/>
      <c r="B447" s="157"/>
      <c r="C447" s="157"/>
      <c r="D447" s="157"/>
      <c r="E447" s="157"/>
    </row>
    <row r="448" spans="1:5" ht="12.75">
      <c r="A448" s="157"/>
      <c r="B448" s="157"/>
      <c r="C448" s="157"/>
      <c r="D448" s="157"/>
      <c r="E448" s="157"/>
    </row>
    <row r="449" spans="1:5" ht="12.75">
      <c r="A449" s="157"/>
      <c r="B449" s="157"/>
      <c r="C449" s="157"/>
      <c r="D449" s="157"/>
      <c r="E449" s="157"/>
    </row>
    <row r="450" spans="1:5" ht="12.75">
      <c r="A450" s="157"/>
      <c r="B450" s="157"/>
      <c r="C450" s="157"/>
      <c r="D450" s="157"/>
      <c r="E450" s="157"/>
    </row>
    <row r="451" spans="1:5" ht="12.75">
      <c r="A451" s="157"/>
      <c r="B451" s="157"/>
      <c r="C451" s="157"/>
      <c r="D451" s="157"/>
      <c r="E451" s="157"/>
    </row>
    <row r="452" spans="1:5" ht="12.75">
      <c r="A452" s="157"/>
      <c r="B452" s="157"/>
      <c r="C452" s="157"/>
      <c r="D452" s="157"/>
      <c r="E452" s="157"/>
    </row>
    <row r="453" spans="1:5" ht="12.75">
      <c r="A453" s="157"/>
      <c r="B453" s="157"/>
      <c r="C453" s="157"/>
      <c r="D453" s="157"/>
      <c r="E453" s="157"/>
    </row>
    <row r="454" spans="1:5" ht="12.75">
      <c r="A454" s="157"/>
      <c r="B454" s="157"/>
      <c r="C454" s="157"/>
      <c r="D454" s="157"/>
      <c r="E454" s="157"/>
    </row>
    <row r="455" spans="1:5" ht="12.75">
      <c r="A455" s="157"/>
      <c r="B455" s="157"/>
      <c r="C455" s="157"/>
      <c r="D455" s="157"/>
      <c r="E455" s="157"/>
    </row>
    <row r="456" spans="1:5" ht="12.75">
      <c r="A456" s="157"/>
      <c r="B456" s="157"/>
      <c r="C456" s="157"/>
      <c r="D456" s="157"/>
      <c r="E456" s="157"/>
    </row>
    <row r="457" spans="1:5" ht="12.75">
      <c r="A457" s="157"/>
      <c r="B457" s="157"/>
      <c r="C457" s="157"/>
      <c r="D457" s="157"/>
      <c r="E457" s="157"/>
    </row>
    <row r="458" spans="1:5" ht="12.75">
      <c r="A458" s="157"/>
      <c r="B458" s="100"/>
      <c r="C458" s="157"/>
      <c r="D458" s="157"/>
      <c r="E458" s="157"/>
    </row>
    <row r="459" spans="1:5" ht="12.75">
      <c r="A459" s="157"/>
      <c r="B459" s="157"/>
      <c r="C459" s="157"/>
      <c r="D459" s="157"/>
      <c r="E459" s="157"/>
    </row>
    <row r="460" spans="1:5" ht="12.75">
      <c r="A460" s="157"/>
      <c r="B460" s="157"/>
      <c r="C460" s="157"/>
      <c r="D460" s="157"/>
      <c r="E460" s="157"/>
    </row>
    <row r="461" spans="1:5" ht="12.75">
      <c r="A461" s="157"/>
      <c r="B461" s="157"/>
      <c r="C461" s="157"/>
      <c r="D461" s="157"/>
      <c r="E461" s="157"/>
    </row>
    <row r="462" spans="1:5" ht="12.75">
      <c r="A462" s="157"/>
      <c r="B462" s="157"/>
      <c r="C462" s="157"/>
      <c r="D462" s="157"/>
      <c r="E462" s="157"/>
    </row>
    <row r="463" spans="1:5" ht="12.75">
      <c r="A463" s="157"/>
      <c r="B463" s="157"/>
      <c r="C463" s="157"/>
      <c r="D463" s="157"/>
      <c r="E463" s="157"/>
    </row>
    <row r="464" spans="1:5" ht="12.75">
      <c r="A464" s="157"/>
      <c r="B464" s="157"/>
      <c r="C464" s="157"/>
      <c r="D464" s="157"/>
      <c r="E464" s="157"/>
    </row>
    <row r="465" spans="1:5" ht="12.75">
      <c r="A465" s="157"/>
      <c r="B465" s="157"/>
      <c r="C465" s="157"/>
      <c r="D465" s="157"/>
      <c r="E465" s="157"/>
    </row>
    <row r="466" spans="1:5" ht="12.75">
      <c r="A466" s="157"/>
      <c r="B466" s="157"/>
      <c r="C466" s="157"/>
      <c r="D466" s="157"/>
      <c r="E466" s="157"/>
    </row>
    <row r="467" spans="1:5" ht="12.75">
      <c r="A467" s="157"/>
      <c r="B467" s="157"/>
      <c r="C467" s="157"/>
      <c r="D467" s="157"/>
      <c r="E467" s="157"/>
    </row>
    <row r="468" spans="1:5" ht="12.75">
      <c r="A468" s="157"/>
      <c r="B468" s="157"/>
      <c r="C468" s="157"/>
      <c r="D468" s="157"/>
      <c r="E468" s="157"/>
    </row>
    <row r="469" spans="1:5" ht="12.75">
      <c r="A469" s="157"/>
      <c r="B469" s="157"/>
      <c r="C469" s="157"/>
      <c r="D469" s="157"/>
      <c r="E469" s="157"/>
    </row>
    <row r="470" spans="1:5" ht="12.75">
      <c r="A470" s="157"/>
      <c r="B470" s="157"/>
      <c r="C470" s="157"/>
      <c r="D470" s="157"/>
      <c r="E470" s="157"/>
    </row>
    <row r="471" spans="1:5" ht="12.75">
      <c r="A471" s="157"/>
      <c r="B471" s="157"/>
      <c r="C471" s="157"/>
      <c r="D471" s="157"/>
      <c r="E471" s="157"/>
    </row>
    <row r="472" spans="1:5" ht="12.75">
      <c r="A472" s="157"/>
      <c r="B472" s="157"/>
      <c r="C472" s="157"/>
      <c r="D472" s="157"/>
      <c r="E472" s="157"/>
    </row>
    <row r="473" spans="1:5" ht="12.75">
      <c r="A473" s="157"/>
      <c r="B473" s="157"/>
      <c r="C473" s="157"/>
      <c r="D473" s="157"/>
      <c r="E473" s="157"/>
    </row>
    <row r="474" spans="1:5" ht="12.75">
      <c r="A474" s="157"/>
      <c r="B474" s="157"/>
      <c r="C474" s="157"/>
      <c r="D474" s="157"/>
      <c r="E474" s="157"/>
    </row>
    <row r="475" spans="1:5" ht="12.75">
      <c r="A475" s="157"/>
      <c r="B475" s="157"/>
      <c r="C475" s="157"/>
      <c r="D475" s="157"/>
      <c r="E475" s="157"/>
    </row>
    <row r="476" spans="1:5" ht="12.75">
      <c r="A476" s="157"/>
      <c r="B476" s="157"/>
      <c r="C476" s="157"/>
      <c r="D476" s="157"/>
      <c r="E476" s="157"/>
    </row>
    <row r="477" spans="1:5" ht="12.75">
      <c r="A477" s="157"/>
      <c r="B477" s="157"/>
      <c r="C477" s="157"/>
      <c r="D477" s="157"/>
      <c r="E477" s="157"/>
    </row>
    <row r="478" spans="1:5" ht="12.75">
      <c r="A478" s="157"/>
      <c r="B478" s="157"/>
      <c r="C478" s="157"/>
      <c r="D478" s="157"/>
      <c r="E478" s="157"/>
    </row>
    <row r="479" spans="1:5" ht="12.75">
      <c r="A479" s="157"/>
      <c r="B479" s="157"/>
      <c r="C479" s="157"/>
      <c r="D479" s="157"/>
      <c r="E479" s="157"/>
    </row>
    <row r="480" spans="1:5" ht="12.75">
      <c r="A480" s="157"/>
      <c r="B480" s="157"/>
      <c r="C480" s="157"/>
      <c r="D480" s="157"/>
      <c r="E480" s="157"/>
    </row>
    <row r="481" spans="1:5" ht="12.75">
      <c r="A481" s="157"/>
      <c r="B481" s="157"/>
      <c r="C481" s="157"/>
      <c r="D481" s="157"/>
      <c r="E481" s="157"/>
    </row>
    <row r="482" spans="1:5" ht="12.75">
      <c r="A482" s="157"/>
      <c r="B482" s="157"/>
      <c r="C482" s="157"/>
      <c r="D482" s="157"/>
      <c r="E482" s="157"/>
    </row>
    <row r="483" spans="1:5" ht="12.75">
      <c r="A483" s="157"/>
      <c r="B483" s="157"/>
      <c r="C483" s="157"/>
      <c r="D483" s="157"/>
      <c r="E483" s="157"/>
    </row>
    <row r="484" spans="1:5" ht="12.75">
      <c r="A484" s="157"/>
      <c r="B484" s="157"/>
      <c r="C484" s="157"/>
      <c r="D484" s="157"/>
      <c r="E484" s="157"/>
    </row>
    <row r="485" spans="1:5" ht="12.75">
      <c r="A485" s="157"/>
      <c r="B485" s="157"/>
      <c r="C485" s="157"/>
      <c r="D485" s="157"/>
      <c r="E485" s="157"/>
    </row>
    <row r="486" spans="1:5" ht="12.75">
      <c r="A486" s="157"/>
      <c r="B486" s="157"/>
      <c r="C486" s="157"/>
      <c r="D486" s="157"/>
      <c r="E486" s="157"/>
    </row>
    <row r="487" spans="1:5" ht="12.75">
      <c r="A487" s="157"/>
      <c r="B487" s="157"/>
      <c r="C487" s="157"/>
      <c r="D487" s="157"/>
      <c r="E487" s="157"/>
    </row>
    <row r="488" spans="1:5" ht="12.75">
      <c r="A488" s="157"/>
      <c r="B488" s="157"/>
      <c r="C488" s="157"/>
      <c r="D488" s="157"/>
      <c r="E488" s="157"/>
    </row>
    <row r="489" spans="1:5" ht="12.75">
      <c r="A489" s="157"/>
      <c r="B489" s="157"/>
      <c r="C489" s="157"/>
      <c r="D489" s="157"/>
      <c r="E489" s="157"/>
    </row>
    <row r="490" spans="1:5" ht="12.75">
      <c r="A490" s="157"/>
      <c r="B490" s="157"/>
      <c r="C490" s="157"/>
      <c r="D490" s="157"/>
      <c r="E490" s="157"/>
    </row>
    <row r="491" spans="1:5" ht="12.75">
      <c r="A491" s="157"/>
      <c r="B491" s="157"/>
      <c r="C491" s="157"/>
      <c r="D491" s="157"/>
      <c r="E491" s="157"/>
    </row>
    <row r="492" spans="1:5" ht="12.75">
      <c r="A492" s="157"/>
      <c r="B492" s="157"/>
      <c r="C492" s="157"/>
      <c r="D492" s="157"/>
      <c r="E492" s="157"/>
    </row>
    <row r="493" spans="1:5" ht="12.75">
      <c r="A493" s="157"/>
      <c r="B493" s="157"/>
      <c r="C493" s="157"/>
      <c r="D493" s="157"/>
      <c r="E493" s="157"/>
    </row>
    <row r="494" spans="1:5" ht="12.75">
      <c r="A494" s="157"/>
      <c r="B494" s="157"/>
      <c r="C494" s="157"/>
      <c r="D494" s="157"/>
      <c r="E494" s="157"/>
    </row>
    <row r="495" spans="1:5" ht="12.75">
      <c r="A495" s="157"/>
      <c r="B495" s="157"/>
      <c r="C495" s="157"/>
      <c r="D495" s="157"/>
      <c r="E495" s="157"/>
    </row>
    <row r="496" spans="1:5" ht="12.75">
      <c r="A496" s="157"/>
      <c r="B496" s="157"/>
      <c r="C496" s="157"/>
      <c r="D496" s="157"/>
      <c r="E496" s="157"/>
    </row>
    <row r="497" spans="1:5" ht="12.75">
      <c r="A497" s="157"/>
      <c r="B497" s="157"/>
      <c r="C497" s="157"/>
      <c r="D497" s="157"/>
      <c r="E497" s="157"/>
    </row>
    <row r="498" spans="1:5" ht="12.75">
      <c r="A498" s="157"/>
      <c r="B498" s="157"/>
      <c r="C498" s="157"/>
      <c r="D498" s="157"/>
      <c r="E498" s="157"/>
    </row>
    <row r="499" spans="1:5" ht="12.75">
      <c r="A499" s="157"/>
      <c r="B499" s="157"/>
      <c r="C499" s="157"/>
      <c r="D499" s="157"/>
      <c r="E499" s="157"/>
    </row>
    <row r="500" spans="1:5" ht="12.75">
      <c r="A500" s="157"/>
      <c r="B500" s="157"/>
      <c r="C500" s="157"/>
      <c r="D500" s="157"/>
      <c r="E500" s="157"/>
    </row>
    <row r="501" spans="1:5" ht="12.75">
      <c r="A501" s="157"/>
      <c r="B501" s="157"/>
      <c r="C501" s="157"/>
      <c r="D501" s="157"/>
      <c r="E501" s="157"/>
    </row>
    <row r="502" spans="1:5" ht="12.75">
      <c r="A502" s="157"/>
      <c r="B502" s="157"/>
      <c r="C502" s="157"/>
      <c r="D502" s="157"/>
      <c r="E502" s="157"/>
    </row>
    <row r="503" spans="1:5" ht="12.75">
      <c r="A503" s="157"/>
      <c r="B503" s="157"/>
      <c r="C503" s="157"/>
      <c r="D503" s="157"/>
      <c r="E503" s="157"/>
    </row>
    <row r="504" spans="1:5" ht="12.75">
      <c r="A504" s="157"/>
      <c r="B504" s="157"/>
      <c r="C504" s="157"/>
      <c r="D504" s="157"/>
      <c r="E504" s="157"/>
    </row>
    <row r="505" spans="1:5" ht="12.75">
      <c r="A505" s="157"/>
      <c r="B505" s="157"/>
      <c r="C505" s="157"/>
      <c r="D505" s="157"/>
      <c r="E505" s="157"/>
    </row>
    <row r="506" spans="1:5" ht="12.75">
      <c r="A506" s="157"/>
      <c r="B506" s="100"/>
      <c r="C506" s="157"/>
      <c r="D506" s="157"/>
      <c r="E506" s="157"/>
    </row>
    <row r="507" spans="1:5" ht="12.75">
      <c r="A507" s="157"/>
      <c r="B507" s="157"/>
      <c r="C507" s="157"/>
      <c r="D507" s="157"/>
      <c r="E507" s="157"/>
    </row>
    <row r="508" spans="1:5" ht="12.75">
      <c r="A508" s="157"/>
      <c r="B508" s="188"/>
      <c r="C508" s="157"/>
      <c r="D508" s="157"/>
      <c r="E508" s="157"/>
    </row>
    <row r="509" spans="1:5" ht="12.75">
      <c r="A509" s="157"/>
      <c r="B509" s="157"/>
      <c r="C509" s="157"/>
      <c r="D509" s="157"/>
      <c r="E509" s="157"/>
    </row>
    <row r="510" spans="1:5" ht="12.75">
      <c r="A510" s="157"/>
      <c r="B510" s="157"/>
      <c r="C510" s="157"/>
      <c r="D510" s="157"/>
      <c r="E510" s="157"/>
    </row>
    <row r="511" spans="1:5" ht="12.75">
      <c r="A511" s="157"/>
      <c r="B511" s="157"/>
      <c r="C511" s="157"/>
      <c r="D511" s="157"/>
      <c r="E511" s="157"/>
    </row>
    <row r="512" spans="1:5" ht="12.75">
      <c r="A512" s="157"/>
      <c r="B512" s="157"/>
      <c r="C512" s="157"/>
      <c r="D512" s="157"/>
      <c r="E512" s="157"/>
    </row>
    <row r="513" spans="1:5" ht="12.75">
      <c r="A513" s="157"/>
      <c r="B513" s="100"/>
      <c r="C513" s="157"/>
      <c r="D513" s="157"/>
      <c r="E513" s="157"/>
    </row>
    <row r="514" spans="1:5" ht="12.75">
      <c r="A514" s="157"/>
      <c r="B514" s="157"/>
      <c r="C514" s="157"/>
      <c r="D514" s="157"/>
      <c r="E514" s="157"/>
    </row>
    <row r="515" spans="1:5" ht="12.75">
      <c r="A515" s="157"/>
      <c r="B515" s="100"/>
      <c r="C515" s="157"/>
      <c r="D515" s="157"/>
      <c r="E515" s="157"/>
    </row>
    <row r="516" spans="1:5" ht="12.75">
      <c r="A516" s="157"/>
      <c r="B516" s="100"/>
      <c r="C516" s="157"/>
      <c r="D516" s="157"/>
      <c r="E516" s="157"/>
    </row>
    <row r="517" spans="1:5" ht="12.75">
      <c r="A517" s="157"/>
      <c r="B517" s="157"/>
      <c r="C517" s="157"/>
      <c r="D517" s="157"/>
      <c r="E517" s="157"/>
    </row>
    <row r="518" spans="1:5" ht="12.75">
      <c r="A518" s="157"/>
      <c r="B518" s="157"/>
      <c r="C518" s="157"/>
      <c r="D518" s="157"/>
      <c r="E518" s="157"/>
    </row>
    <row r="519" spans="1:5" ht="12.75">
      <c r="A519" s="157"/>
      <c r="B519" s="157"/>
      <c r="C519" s="157"/>
      <c r="D519" s="157"/>
      <c r="E519" s="157"/>
    </row>
    <row r="520" spans="1:5" ht="12.75">
      <c r="A520" s="157"/>
      <c r="B520" s="157"/>
      <c r="C520" s="157"/>
      <c r="D520" s="157"/>
      <c r="E520" s="157"/>
    </row>
    <row r="521" spans="1:5" ht="12.75">
      <c r="A521" s="157"/>
      <c r="B521" s="100"/>
      <c r="C521" s="157"/>
      <c r="D521" s="157"/>
      <c r="E521" s="157"/>
    </row>
    <row r="522" spans="1:5" ht="12.75">
      <c r="A522" s="157"/>
      <c r="B522" s="100"/>
      <c r="C522" s="157"/>
      <c r="D522" s="157"/>
      <c r="E522" s="157"/>
    </row>
    <row r="523" spans="1:5" ht="12.75">
      <c r="A523" s="157"/>
      <c r="B523" s="157"/>
      <c r="C523" s="157"/>
      <c r="D523" s="157"/>
      <c r="E523" s="157"/>
    </row>
    <row r="524" spans="1:5" ht="12.75">
      <c r="A524" s="157"/>
      <c r="B524" s="157"/>
      <c r="C524" s="157"/>
      <c r="D524" s="157"/>
      <c r="E524" s="157"/>
    </row>
    <row r="525" spans="1:5" ht="12.75">
      <c r="A525" s="157"/>
      <c r="B525" s="157"/>
      <c r="C525" s="157"/>
      <c r="D525" s="157"/>
      <c r="E525" s="157"/>
    </row>
    <row r="526" spans="1:5" ht="12.75">
      <c r="A526" s="157"/>
      <c r="B526" s="157"/>
      <c r="C526" s="157"/>
      <c r="D526" s="157"/>
      <c r="E526" s="157"/>
    </row>
    <row r="527" spans="1:5" ht="12.75">
      <c r="A527" s="157"/>
      <c r="B527" s="157"/>
      <c r="C527" s="157"/>
      <c r="D527" s="157"/>
      <c r="E527" s="157"/>
    </row>
    <row r="528" spans="1:5" ht="12.75">
      <c r="A528" s="157"/>
      <c r="B528" s="157"/>
      <c r="C528" s="157"/>
      <c r="D528" s="157"/>
      <c r="E528" s="157"/>
    </row>
    <row r="529" spans="1:5" ht="12.75">
      <c r="A529" s="157"/>
      <c r="B529" s="157"/>
      <c r="C529" s="157"/>
      <c r="D529" s="157"/>
      <c r="E529" s="157"/>
    </row>
    <row r="530" spans="1:5" ht="12.75">
      <c r="A530" s="157"/>
      <c r="B530" s="157"/>
      <c r="C530" s="157"/>
      <c r="D530" s="157"/>
      <c r="E530" s="157"/>
    </row>
    <row r="531" spans="1:5" ht="12.75">
      <c r="A531" s="157"/>
      <c r="B531" s="157"/>
      <c r="C531" s="157"/>
      <c r="D531" s="157"/>
      <c r="E531" s="157"/>
    </row>
    <row r="532" spans="1:5" ht="12.75">
      <c r="A532" s="157"/>
      <c r="B532" s="157"/>
      <c r="C532" s="157"/>
      <c r="D532" s="157"/>
      <c r="E532" s="157"/>
    </row>
    <row r="533" spans="1:5" ht="12.75">
      <c r="A533" s="157"/>
      <c r="B533" s="157"/>
      <c r="C533" s="157"/>
      <c r="D533" s="157"/>
      <c r="E533" s="157"/>
    </row>
    <row r="534" spans="1:5" ht="12.75">
      <c r="A534" s="157"/>
      <c r="B534" s="157"/>
      <c r="C534" s="157"/>
      <c r="D534" s="157"/>
      <c r="E534" s="157"/>
    </row>
    <row r="535" spans="1:5" ht="12.75">
      <c r="A535" s="157"/>
      <c r="B535" s="157"/>
      <c r="C535" s="157"/>
      <c r="D535" s="157"/>
      <c r="E535" s="157"/>
    </row>
    <row r="536" spans="1:5" ht="12.75">
      <c r="A536" s="157"/>
      <c r="B536" s="157"/>
      <c r="C536" s="157"/>
      <c r="D536" s="157"/>
      <c r="E536" s="157"/>
    </row>
    <row r="537" spans="1:5" ht="12.75">
      <c r="A537" s="157"/>
      <c r="B537" s="157"/>
      <c r="C537" s="157"/>
      <c r="D537" s="157"/>
      <c r="E537" s="157"/>
    </row>
    <row r="538" spans="1:5" ht="12.75">
      <c r="A538" s="157"/>
      <c r="B538" s="157"/>
      <c r="C538" s="157"/>
      <c r="D538" s="157"/>
      <c r="E538" s="157"/>
    </row>
    <row r="539" spans="1:5" ht="12.75">
      <c r="A539" s="157"/>
      <c r="B539" s="157"/>
      <c r="C539" s="157"/>
      <c r="D539" s="157"/>
      <c r="E539" s="157"/>
    </row>
    <row r="540" spans="1:5" ht="12.75">
      <c r="A540" s="157"/>
      <c r="B540" s="100"/>
      <c r="C540" s="157"/>
      <c r="D540" s="157"/>
      <c r="E540" s="157"/>
    </row>
    <row r="541" spans="1:5" ht="12.75">
      <c r="A541" s="157"/>
      <c r="B541" s="157"/>
      <c r="C541" s="157"/>
      <c r="D541" s="157"/>
      <c r="E541" s="157"/>
    </row>
    <row r="542" spans="1:5" ht="12.75">
      <c r="A542" s="157"/>
      <c r="B542" s="157"/>
      <c r="C542" s="157"/>
      <c r="D542" s="157"/>
      <c r="E542" s="157"/>
    </row>
    <row r="543" spans="1:5" ht="12.75">
      <c r="A543" s="157"/>
      <c r="B543" s="157"/>
      <c r="C543" s="157"/>
      <c r="D543" s="157"/>
      <c r="E543" s="157"/>
    </row>
    <row r="544" spans="1:5" ht="12.75">
      <c r="A544" s="157"/>
      <c r="B544" s="157"/>
      <c r="C544" s="157"/>
      <c r="D544" s="157"/>
      <c r="E544" s="157"/>
    </row>
    <row r="545" spans="1:5" ht="12.75">
      <c r="A545" s="157"/>
      <c r="B545" s="157"/>
      <c r="C545" s="157"/>
      <c r="D545" s="157"/>
      <c r="E545" s="157"/>
    </row>
    <row r="546" spans="1:5" ht="12.75">
      <c r="A546" s="157"/>
      <c r="B546" s="157"/>
      <c r="C546" s="157"/>
      <c r="D546" s="157"/>
      <c r="E546" s="157"/>
    </row>
    <row r="547" spans="1:5" ht="12.75">
      <c r="A547" s="157"/>
      <c r="B547" s="157"/>
      <c r="C547" s="157"/>
      <c r="D547" s="157"/>
      <c r="E547" s="157"/>
    </row>
    <row r="548" spans="1:5" ht="12.75">
      <c r="A548" s="157"/>
      <c r="B548" s="157"/>
      <c r="C548" s="157"/>
      <c r="D548" s="157"/>
      <c r="E548" s="157"/>
    </row>
    <row r="549" spans="1:5" ht="12.75">
      <c r="A549" s="157"/>
      <c r="B549" s="157"/>
      <c r="C549" s="157"/>
      <c r="D549" s="157"/>
      <c r="E549" s="157"/>
    </row>
    <row r="550" spans="1:5" ht="12.75">
      <c r="A550" s="157"/>
      <c r="B550" s="157"/>
      <c r="C550" s="157"/>
      <c r="D550" s="157"/>
      <c r="E550" s="157"/>
    </row>
    <row r="551" spans="1:5" ht="12.75">
      <c r="A551" s="157"/>
      <c r="B551" s="157"/>
      <c r="C551" s="157"/>
      <c r="D551" s="157"/>
      <c r="E551" s="157"/>
    </row>
    <row r="552" spans="1:5" ht="12.75">
      <c r="A552" s="157"/>
      <c r="B552" s="157"/>
      <c r="C552" s="157"/>
      <c r="D552" s="157"/>
      <c r="E552" s="157"/>
    </row>
    <row r="553" spans="1:5" ht="12.75">
      <c r="A553" s="157"/>
      <c r="B553" s="157"/>
      <c r="C553" s="157"/>
      <c r="D553" s="157"/>
      <c r="E553" s="157"/>
    </row>
    <row r="554" spans="1:5" ht="12.75">
      <c r="A554" s="157"/>
      <c r="B554" s="157"/>
      <c r="C554" s="157"/>
      <c r="D554" s="157"/>
      <c r="E554" s="157"/>
    </row>
    <row r="555" spans="1:5" ht="12.75">
      <c r="A555" s="157"/>
      <c r="B555" s="157"/>
      <c r="C555" s="157"/>
      <c r="D555" s="157"/>
      <c r="E555" s="157"/>
    </row>
    <row r="556" spans="1:5" ht="12.75">
      <c r="A556" s="157"/>
      <c r="B556" s="157"/>
      <c r="C556" s="157"/>
      <c r="D556" s="157"/>
      <c r="E556" s="157"/>
    </row>
    <row r="557" spans="1:5" ht="12.75">
      <c r="A557" s="157"/>
      <c r="B557" s="157"/>
      <c r="C557" s="157"/>
      <c r="D557" s="157"/>
      <c r="E557" s="157"/>
    </row>
    <row r="558" spans="1:5" ht="12.75">
      <c r="A558" s="157"/>
      <c r="B558" s="157"/>
      <c r="C558" s="157"/>
      <c r="D558" s="157"/>
      <c r="E558" s="157"/>
    </row>
    <row r="559" spans="1:5" ht="12.75">
      <c r="A559" s="157"/>
      <c r="B559" s="157"/>
      <c r="C559" s="157"/>
      <c r="D559" s="157"/>
      <c r="E559" s="157"/>
    </row>
    <row r="560" spans="1:5" ht="12.75">
      <c r="A560" s="157"/>
      <c r="B560" s="157"/>
      <c r="C560" s="157"/>
      <c r="D560" s="157"/>
      <c r="E560" s="157"/>
    </row>
    <row r="561" spans="1:5" ht="12.75">
      <c r="A561" s="157"/>
      <c r="B561" s="100"/>
      <c r="C561" s="157"/>
      <c r="D561" s="157"/>
      <c r="E561" s="157"/>
    </row>
    <row r="562" spans="1:5" ht="12.75">
      <c r="A562" s="157"/>
      <c r="B562" s="157"/>
      <c r="C562" s="157"/>
      <c r="D562" s="157"/>
      <c r="E562" s="157"/>
    </row>
    <row r="563" spans="1:5" ht="12.75">
      <c r="A563" s="157"/>
      <c r="B563" s="188"/>
      <c r="C563" s="157"/>
      <c r="D563" s="157"/>
      <c r="E563" s="157"/>
    </row>
    <row r="564" spans="1:5" ht="12.75">
      <c r="A564" s="157"/>
      <c r="B564" s="157"/>
      <c r="C564" s="157"/>
      <c r="D564" s="157"/>
      <c r="E564" s="157"/>
    </row>
    <row r="565" spans="1:5" ht="12.75">
      <c r="A565" s="157"/>
      <c r="B565" s="157"/>
      <c r="C565" s="157"/>
      <c r="D565" s="157"/>
      <c r="E565" s="157"/>
    </row>
    <row r="566" spans="1:5" ht="12.75">
      <c r="A566" s="157"/>
      <c r="B566" s="157"/>
      <c r="C566" s="157"/>
      <c r="D566" s="157"/>
      <c r="E566" s="157"/>
    </row>
    <row r="567" spans="1:5" ht="12.75">
      <c r="A567" s="157"/>
      <c r="B567" s="157"/>
      <c r="C567" s="157"/>
      <c r="D567" s="157"/>
      <c r="E567" s="157"/>
    </row>
    <row r="568" spans="1:5" ht="12.75">
      <c r="A568" s="157"/>
      <c r="B568" s="100"/>
      <c r="C568" s="157"/>
      <c r="D568" s="157"/>
      <c r="E568" s="157"/>
    </row>
    <row r="569" spans="1:5" ht="12.75">
      <c r="A569" s="157"/>
      <c r="B569" s="157"/>
      <c r="C569" s="157"/>
      <c r="D569" s="157"/>
      <c r="E569" s="157"/>
    </row>
    <row r="570" spans="1:5" ht="12.75">
      <c r="A570" s="157"/>
      <c r="B570" s="100"/>
      <c r="C570" s="157"/>
      <c r="D570" s="157"/>
      <c r="E570" s="157"/>
    </row>
    <row r="571" spans="1:5" ht="12.75">
      <c r="A571" s="157"/>
      <c r="B571" s="100"/>
      <c r="C571" s="157"/>
      <c r="D571" s="157"/>
      <c r="E571" s="157"/>
    </row>
    <row r="572" spans="1:5" ht="12.75">
      <c r="A572" s="157"/>
      <c r="B572" s="157"/>
      <c r="C572" s="157"/>
      <c r="D572" s="157"/>
      <c r="E572" s="157"/>
    </row>
    <row r="573" spans="1:5" ht="12.75">
      <c r="A573" s="157"/>
      <c r="B573" s="157"/>
      <c r="C573" s="157"/>
      <c r="D573" s="157"/>
      <c r="E573" s="157"/>
    </row>
    <row r="574" spans="1:5" ht="12.75">
      <c r="A574" s="157"/>
      <c r="B574" s="157"/>
      <c r="C574" s="157"/>
      <c r="D574" s="157"/>
      <c r="E574" s="157"/>
    </row>
    <row r="575" spans="1:5" ht="12.75">
      <c r="A575" s="157"/>
      <c r="B575" s="157"/>
      <c r="C575" s="157"/>
      <c r="D575" s="157"/>
      <c r="E575" s="157"/>
    </row>
    <row r="576" spans="1:5" ht="12.75">
      <c r="A576" s="157"/>
      <c r="B576" s="157"/>
      <c r="C576" s="157"/>
      <c r="D576" s="157"/>
      <c r="E576" s="157"/>
    </row>
    <row r="577" spans="1:5" ht="12.75">
      <c r="A577" s="157"/>
      <c r="B577" s="100"/>
      <c r="C577" s="157"/>
      <c r="D577" s="157"/>
      <c r="E577" s="157"/>
    </row>
    <row r="578" spans="1:5" ht="12.75">
      <c r="A578" s="157"/>
      <c r="B578" s="100"/>
      <c r="C578" s="157"/>
      <c r="D578" s="157"/>
      <c r="E578" s="157"/>
    </row>
    <row r="579" spans="1:5" ht="12.75">
      <c r="A579" s="157"/>
      <c r="B579" s="157"/>
      <c r="C579" s="157"/>
      <c r="D579" s="157"/>
      <c r="E579" s="157"/>
    </row>
    <row r="580" spans="1:5" ht="12.75">
      <c r="A580" s="157"/>
      <c r="B580" s="157"/>
      <c r="C580" s="157"/>
      <c r="D580" s="157"/>
      <c r="E580" s="157"/>
    </row>
    <row r="581" spans="1:5" ht="12.75">
      <c r="A581" s="157"/>
      <c r="B581" s="157"/>
      <c r="C581" s="157"/>
      <c r="D581" s="157"/>
      <c r="E581" s="157"/>
    </row>
    <row r="582" spans="1:5" ht="12.75">
      <c r="A582" s="157"/>
      <c r="B582" s="157"/>
      <c r="C582" s="157"/>
      <c r="D582" s="157"/>
      <c r="E582" s="157"/>
    </row>
    <row r="583" spans="1:5" ht="12.75">
      <c r="A583" s="157"/>
      <c r="B583" s="157"/>
      <c r="C583" s="157"/>
      <c r="D583" s="157"/>
      <c r="E583" s="157"/>
    </row>
    <row r="584" spans="1:5" ht="12.75">
      <c r="A584" s="157"/>
      <c r="B584" s="157"/>
      <c r="C584" s="157"/>
      <c r="D584" s="157"/>
      <c r="E584" s="157"/>
    </row>
    <row r="585" spans="1:5" ht="12.75">
      <c r="A585" s="157"/>
      <c r="B585" s="157"/>
      <c r="C585" s="157"/>
      <c r="D585" s="157"/>
      <c r="E585" s="157"/>
    </row>
    <row r="586" spans="1:5" ht="12.75">
      <c r="A586" s="157"/>
      <c r="B586" s="157"/>
      <c r="C586" s="157"/>
      <c r="D586" s="157"/>
      <c r="E586" s="157"/>
    </row>
    <row r="587" spans="1:5" ht="12.75">
      <c r="A587" s="157"/>
      <c r="B587" s="157"/>
      <c r="C587" s="157"/>
      <c r="D587" s="157"/>
      <c r="E587" s="157"/>
    </row>
    <row r="588" spans="1:5" ht="12.75">
      <c r="A588" s="157"/>
      <c r="B588" s="157"/>
      <c r="C588" s="157"/>
      <c r="D588" s="157"/>
      <c r="E588" s="157"/>
    </row>
    <row r="589" spans="1:5" ht="12.75">
      <c r="A589" s="157"/>
      <c r="B589" s="157"/>
      <c r="C589" s="157"/>
      <c r="D589" s="157"/>
      <c r="E589" s="157"/>
    </row>
    <row r="590" spans="1:5" ht="12.75">
      <c r="A590" s="157"/>
      <c r="B590" s="157"/>
      <c r="C590" s="157"/>
      <c r="D590" s="157"/>
      <c r="E590" s="157"/>
    </row>
    <row r="591" spans="1:5" ht="12.75">
      <c r="A591" s="157"/>
      <c r="B591" s="157"/>
      <c r="C591" s="157"/>
      <c r="D591" s="157"/>
      <c r="E591" s="157"/>
    </row>
    <row r="592" spans="1:5" ht="12.75">
      <c r="A592" s="157"/>
      <c r="B592" s="100"/>
      <c r="C592" s="157"/>
      <c r="D592" s="157"/>
      <c r="E592" s="157"/>
    </row>
    <row r="593" spans="1:5" ht="12.75">
      <c r="A593" s="157"/>
      <c r="B593" s="157"/>
      <c r="C593" s="157"/>
      <c r="D593" s="157"/>
      <c r="E593" s="157"/>
    </row>
    <row r="594" spans="1:5" ht="12.75">
      <c r="A594" s="157"/>
      <c r="B594" s="157"/>
      <c r="C594" s="157"/>
      <c r="D594" s="157"/>
      <c r="E594" s="157"/>
    </row>
    <row r="595" spans="1:5" ht="12.75">
      <c r="A595" s="157"/>
      <c r="B595" s="157"/>
      <c r="C595" s="157"/>
      <c r="D595" s="157"/>
      <c r="E595" s="157"/>
    </row>
    <row r="596" spans="1:5" ht="12.75">
      <c r="A596" s="157"/>
      <c r="B596" s="157"/>
      <c r="C596" s="157"/>
      <c r="D596" s="157"/>
      <c r="E596" s="157"/>
    </row>
    <row r="597" spans="1:5" ht="12.75">
      <c r="A597" s="157"/>
      <c r="B597" s="157"/>
      <c r="C597" s="157"/>
      <c r="D597" s="157"/>
      <c r="E597" s="157"/>
    </row>
    <row r="598" spans="1:5" ht="12.75">
      <c r="A598" s="157"/>
      <c r="B598" s="157"/>
      <c r="C598" s="157"/>
      <c r="D598" s="157"/>
      <c r="E598" s="157"/>
    </row>
    <row r="599" spans="1:5" ht="12.75">
      <c r="A599" s="157"/>
      <c r="B599" s="157"/>
      <c r="C599" s="157"/>
      <c r="D599" s="157"/>
      <c r="E599" s="157"/>
    </row>
    <row r="600" spans="1:5" ht="12.75">
      <c r="A600" s="157"/>
      <c r="B600" s="157"/>
      <c r="C600" s="157"/>
      <c r="D600" s="157"/>
      <c r="E600" s="157"/>
    </row>
    <row r="601" spans="1:5" ht="12.75">
      <c r="A601" s="157"/>
      <c r="B601" s="157"/>
      <c r="C601" s="157"/>
      <c r="D601" s="157"/>
      <c r="E601" s="157"/>
    </row>
    <row r="602" spans="1:5" ht="12.75">
      <c r="A602" s="157"/>
      <c r="B602" s="157"/>
      <c r="C602" s="157"/>
      <c r="D602" s="157"/>
      <c r="E602" s="157"/>
    </row>
    <row r="603" spans="1:5" ht="12.75">
      <c r="A603" s="157"/>
      <c r="B603" s="157"/>
      <c r="C603" s="157"/>
      <c r="D603" s="157"/>
      <c r="E603" s="157"/>
    </row>
    <row r="604" spans="1:5" ht="12.75">
      <c r="A604" s="157"/>
      <c r="B604" s="157"/>
      <c r="C604" s="157"/>
      <c r="D604" s="157"/>
      <c r="E604" s="157"/>
    </row>
    <row r="605" spans="1:5" ht="12.75">
      <c r="A605" s="157"/>
      <c r="B605" s="157"/>
      <c r="C605" s="157"/>
      <c r="D605" s="157"/>
      <c r="E605" s="157"/>
    </row>
    <row r="606" spans="1:5" ht="12.75">
      <c r="A606" s="157"/>
      <c r="B606" s="157"/>
      <c r="C606" s="157"/>
      <c r="D606" s="157"/>
      <c r="E606" s="157"/>
    </row>
    <row r="607" spans="1:5" ht="12.75">
      <c r="A607" s="157"/>
      <c r="B607" s="157"/>
      <c r="C607" s="157"/>
      <c r="D607" s="157"/>
      <c r="E607" s="157"/>
    </row>
    <row r="608" spans="1:5" ht="12.75">
      <c r="A608" s="157"/>
      <c r="B608" s="157"/>
      <c r="C608" s="157"/>
      <c r="D608" s="157"/>
      <c r="E608" s="157"/>
    </row>
    <row r="609" spans="1:5" ht="12.75">
      <c r="A609" s="157"/>
      <c r="B609" s="157"/>
      <c r="C609" s="157"/>
      <c r="D609" s="157"/>
      <c r="E609" s="157"/>
    </row>
    <row r="610" spans="1:5" ht="12.75">
      <c r="A610" s="157"/>
      <c r="B610" s="157"/>
      <c r="C610" s="157"/>
      <c r="D610" s="157"/>
      <c r="E610" s="157"/>
    </row>
    <row r="611" spans="1:5" ht="12.75">
      <c r="A611" s="157"/>
      <c r="B611" s="157"/>
      <c r="C611" s="157"/>
      <c r="D611" s="157"/>
      <c r="E611" s="157"/>
    </row>
    <row r="612" spans="1:5" ht="12.75">
      <c r="A612" s="157"/>
      <c r="B612" s="157"/>
      <c r="C612" s="157"/>
      <c r="D612" s="157"/>
      <c r="E612" s="157"/>
    </row>
    <row r="613" spans="1:5" ht="12.75">
      <c r="A613" s="157"/>
      <c r="B613" s="157"/>
      <c r="C613" s="157"/>
      <c r="D613" s="157"/>
      <c r="E613" s="157"/>
    </row>
    <row r="614" spans="1:5" ht="12.75">
      <c r="A614" s="157"/>
      <c r="B614" s="157"/>
      <c r="C614" s="157"/>
      <c r="D614" s="157"/>
      <c r="E614" s="157"/>
    </row>
    <row r="615" spans="1:5" ht="12.75">
      <c r="A615" s="157"/>
      <c r="B615" s="157"/>
      <c r="C615" s="157"/>
      <c r="D615" s="157"/>
      <c r="E615" s="157"/>
    </row>
    <row r="616" spans="1:5" ht="12.75">
      <c r="A616" s="157"/>
      <c r="B616" s="100"/>
      <c r="C616" s="157"/>
      <c r="D616" s="157"/>
      <c r="E616" s="157"/>
    </row>
    <row r="617" spans="1:5" ht="12.75">
      <c r="A617" s="157"/>
      <c r="B617" s="157"/>
      <c r="C617" s="157"/>
      <c r="D617" s="157"/>
      <c r="E617" s="157"/>
    </row>
    <row r="618" spans="1:5" ht="12.75">
      <c r="A618" s="157"/>
      <c r="B618" s="188"/>
      <c r="C618" s="157"/>
      <c r="D618" s="157"/>
      <c r="E618" s="157"/>
    </row>
    <row r="619" spans="1:5" ht="12.75">
      <c r="A619" s="157"/>
      <c r="B619" s="157"/>
      <c r="C619" s="157"/>
      <c r="D619" s="157"/>
      <c r="E619" s="157"/>
    </row>
    <row r="620" spans="1:5" ht="12.75">
      <c r="A620" s="157"/>
      <c r="B620" s="157"/>
      <c r="C620" s="157"/>
      <c r="D620" s="157"/>
      <c r="E620" s="157"/>
    </row>
    <row r="621" spans="1:5" ht="12.75">
      <c r="A621" s="157"/>
      <c r="B621" s="157"/>
      <c r="C621" s="157"/>
      <c r="D621" s="157"/>
      <c r="E621" s="157"/>
    </row>
    <row r="622" spans="1:5" ht="12.75">
      <c r="A622" s="157"/>
      <c r="B622" s="157"/>
      <c r="C622" s="157"/>
      <c r="D622" s="157"/>
      <c r="E622" s="157"/>
    </row>
    <row r="623" spans="1:5" ht="12.75">
      <c r="A623" s="157"/>
      <c r="B623" s="100"/>
      <c r="C623" s="157"/>
      <c r="D623" s="157"/>
      <c r="E623" s="157"/>
    </row>
    <row r="624" spans="1:5" ht="12.75">
      <c r="A624" s="157"/>
      <c r="B624" s="157"/>
      <c r="C624" s="157"/>
      <c r="D624" s="157"/>
      <c r="E624" s="157"/>
    </row>
    <row r="625" spans="1:5" ht="12.75">
      <c r="A625" s="157"/>
      <c r="B625" s="100"/>
      <c r="C625" s="157"/>
      <c r="D625" s="157"/>
      <c r="E625" s="157"/>
    </row>
    <row r="626" spans="1:5" ht="12.75">
      <c r="A626" s="157"/>
      <c r="B626" s="100"/>
      <c r="C626" s="157"/>
      <c r="D626" s="157"/>
      <c r="E626" s="157"/>
    </row>
    <row r="627" spans="1:5" ht="12.75">
      <c r="A627" s="157"/>
      <c r="B627" s="157"/>
      <c r="C627" s="157"/>
      <c r="D627" s="157"/>
      <c r="E627" s="157"/>
    </row>
    <row r="628" spans="1:5" ht="12.75">
      <c r="A628" s="157"/>
      <c r="B628" s="157"/>
      <c r="C628" s="157"/>
      <c r="D628" s="157"/>
      <c r="E628" s="157"/>
    </row>
    <row r="629" spans="1:5" ht="12.75">
      <c r="A629" s="157"/>
      <c r="B629" s="157"/>
      <c r="C629" s="157"/>
      <c r="D629" s="157"/>
      <c r="E629" s="157"/>
    </row>
    <row r="630" spans="1:5" ht="12.75">
      <c r="A630" s="157"/>
      <c r="B630" s="157"/>
      <c r="C630" s="157"/>
      <c r="D630" s="157"/>
      <c r="E630" s="157"/>
    </row>
    <row r="631" spans="1:5" ht="12.75">
      <c r="A631" s="157"/>
      <c r="B631" s="157"/>
      <c r="C631" s="157"/>
      <c r="D631" s="157"/>
      <c r="E631" s="157"/>
    </row>
    <row r="632" spans="1:5" ht="12.75">
      <c r="A632" s="157"/>
      <c r="B632" s="157"/>
      <c r="C632" s="157"/>
      <c r="D632" s="157"/>
      <c r="E632" s="157"/>
    </row>
    <row r="633" spans="1:5" ht="12.75">
      <c r="A633" s="157"/>
      <c r="B633" s="157"/>
      <c r="C633" s="157"/>
      <c r="D633" s="157"/>
      <c r="E633" s="157"/>
    </row>
    <row r="634" spans="1:5" ht="12.75">
      <c r="A634" s="157"/>
      <c r="B634" s="157"/>
      <c r="C634" s="157"/>
      <c r="D634" s="157"/>
      <c r="E634" s="157"/>
    </row>
    <row r="635" spans="1:5" ht="12.75">
      <c r="A635" s="157"/>
      <c r="B635" s="157"/>
      <c r="C635" s="157"/>
      <c r="D635" s="157"/>
      <c r="E635" s="157"/>
    </row>
    <row r="636" spans="1:5" ht="12.75">
      <c r="A636" s="157"/>
      <c r="B636" s="176"/>
      <c r="C636" s="157"/>
      <c r="D636" s="157"/>
      <c r="E636" s="157"/>
    </row>
    <row r="637" spans="1:5" ht="12.75">
      <c r="A637" s="157"/>
      <c r="B637" s="188"/>
      <c r="C637" s="157"/>
      <c r="D637" s="157"/>
      <c r="E637" s="157"/>
    </row>
    <row r="638" spans="1:5" ht="12.75">
      <c r="A638" s="157"/>
      <c r="B638" s="188"/>
      <c r="C638" s="157"/>
      <c r="D638" s="157"/>
      <c r="E638" s="157"/>
    </row>
    <row r="639" spans="1:5" ht="12.75">
      <c r="A639" s="157"/>
      <c r="B639" s="176"/>
      <c r="C639" s="157"/>
      <c r="D639" s="157"/>
      <c r="E639" s="157"/>
    </row>
    <row r="640" spans="1:5" ht="12.75">
      <c r="A640" s="157"/>
      <c r="B640" s="176"/>
      <c r="C640" s="157"/>
      <c r="D640" s="157"/>
      <c r="E640" s="157"/>
    </row>
    <row r="641" spans="1:5" ht="12.75">
      <c r="A641" s="157"/>
      <c r="B641" s="176"/>
      <c r="C641" s="157"/>
      <c r="D641" s="157"/>
      <c r="E641" s="157"/>
    </row>
    <row r="642" spans="1:5" ht="12.75">
      <c r="A642" s="157"/>
      <c r="B642" s="176"/>
      <c r="C642" s="157"/>
      <c r="D642" s="157"/>
      <c r="E642" s="157"/>
    </row>
    <row r="643" spans="1:5" ht="12.75">
      <c r="A643" s="157"/>
      <c r="B643" s="157"/>
      <c r="C643" s="157"/>
      <c r="D643" s="157"/>
      <c r="E643" s="157"/>
    </row>
    <row r="644" spans="1:5" ht="12.75">
      <c r="A644" s="157"/>
      <c r="B644" s="157"/>
      <c r="C644" s="157"/>
      <c r="D644" s="157"/>
      <c r="E644" s="157"/>
    </row>
    <row r="645" spans="1:5" ht="12.75">
      <c r="A645" s="157"/>
      <c r="B645" s="100"/>
      <c r="C645" s="157"/>
      <c r="D645" s="157"/>
      <c r="E645" s="157"/>
    </row>
    <row r="646" spans="1:5" ht="12.75">
      <c r="A646" s="157"/>
      <c r="B646" s="100"/>
      <c r="C646" s="157"/>
      <c r="D646" s="157"/>
      <c r="E646" s="157"/>
    </row>
    <row r="647" spans="1:5" ht="12.75">
      <c r="A647" s="157"/>
      <c r="B647" s="157"/>
      <c r="C647" s="157"/>
      <c r="D647" s="157"/>
      <c r="E647" s="157"/>
    </row>
    <row r="648" spans="1:5" ht="12.75">
      <c r="A648" s="157"/>
      <c r="B648" s="157"/>
      <c r="C648" s="157"/>
      <c r="D648" s="157"/>
      <c r="E648" s="157"/>
    </row>
    <row r="649" spans="1:5" ht="12.75">
      <c r="A649" s="157"/>
      <c r="B649" s="157"/>
      <c r="C649" s="157"/>
      <c r="D649" s="157"/>
      <c r="E649" s="157"/>
    </row>
    <row r="650" spans="1:5" ht="12.75">
      <c r="A650" s="157"/>
      <c r="B650" s="157"/>
      <c r="C650" s="157"/>
      <c r="D650" s="157"/>
      <c r="E650" s="157"/>
    </row>
    <row r="651" spans="1:5" ht="12.75">
      <c r="A651" s="157"/>
      <c r="B651" s="157"/>
      <c r="C651" s="157"/>
      <c r="D651" s="157"/>
      <c r="E651" s="157"/>
    </row>
    <row r="652" spans="1:5" ht="12.75">
      <c r="A652" s="157"/>
      <c r="B652" s="157"/>
      <c r="C652" s="157"/>
      <c r="D652" s="157"/>
      <c r="E652" s="157"/>
    </row>
    <row r="653" spans="1:5" ht="12.75">
      <c r="A653" s="157"/>
      <c r="B653" s="157"/>
      <c r="C653" s="157"/>
      <c r="D653" s="157"/>
      <c r="E653" s="157"/>
    </row>
    <row r="654" spans="1:5" ht="12.75">
      <c r="A654" s="157"/>
      <c r="B654" s="157"/>
      <c r="C654" s="157"/>
      <c r="D654" s="157"/>
      <c r="E654" s="157"/>
    </row>
    <row r="655" spans="1:5" ht="12.75">
      <c r="A655" s="157"/>
      <c r="B655" s="157"/>
      <c r="C655" s="157"/>
      <c r="D655" s="157"/>
      <c r="E655" s="157"/>
    </row>
    <row r="656" spans="1:5" ht="12.75">
      <c r="A656" s="157"/>
      <c r="B656" s="157"/>
      <c r="C656" s="157"/>
      <c r="D656" s="157"/>
      <c r="E656" s="157"/>
    </row>
    <row r="657" spans="1:5" ht="12.75">
      <c r="A657" s="157"/>
      <c r="B657" s="157"/>
      <c r="C657" s="157"/>
      <c r="D657" s="157"/>
      <c r="E657" s="157"/>
    </row>
    <row r="658" spans="1:5" ht="12.75">
      <c r="A658" s="157"/>
      <c r="B658" s="157"/>
      <c r="C658" s="157"/>
      <c r="D658" s="157"/>
      <c r="E658" s="157"/>
    </row>
    <row r="659" spans="1:5" ht="12.75">
      <c r="A659" s="157"/>
      <c r="B659" s="157"/>
      <c r="C659" s="157"/>
      <c r="D659" s="157"/>
      <c r="E659" s="157"/>
    </row>
    <row r="660" spans="1:5" ht="12.75">
      <c r="A660" s="157"/>
      <c r="B660" s="157"/>
      <c r="C660" s="157"/>
      <c r="D660" s="157"/>
      <c r="E660" s="157"/>
    </row>
    <row r="661" spans="1:5" ht="12.75">
      <c r="A661" s="157"/>
      <c r="B661" s="157"/>
      <c r="C661" s="157"/>
      <c r="D661" s="157"/>
      <c r="E661" s="157"/>
    </row>
    <row r="662" spans="1:5" ht="12.75">
      <c r="A662" s="157"/>
      <c r="B662" s="157"/>
      <c r="C662" s="157"/>
      <c r="D662" s="157"/>
      <c r="E662" s="157"/>
    </row>
    <row r="663" spans="1:5" ht="12.75">
      <c r="A663" s="157"/>
      <c r="B663" s="157"/>
      <c r="C663" s="157"/>
      <c r="D663" s="157"/>
      <c r="E663" s="157"/>
    </row>
    <row r="664" spans="1:5" ht="12.75">
      <c r="A664" s="157"/>
      <c r="B664" s="157"/>
      <c r="C664" s="157"/>
      <c r="D664" s="157"/>
      <c r="E664" s="157"/>
    </row>
    <row r="665" spans="1:5" ht="12.75">
      <c r="A665" s="157"/>
      <c r="B665" s="157"/>
      <c r="C665" s="157"/>
      <c r="D665" s="157"/>
      <c r="E665" s="157"/>
    </row>
    <row r="666" spans="1:5" ht="12.75">
      <c r="A666" s="157"/>
      <c r="B666" s="157"/>
      <c r="C666" s="157"/>
      <c r="D666" s="157"/>
      <c r="E666" s="157"/>
    </row>
    <row r="667" spans="1:5" ht="12.75">
      <c r="A667" s="157"/>
      <c r="B667" s="157"/>
      <c r="C667" s="157"/>
      <c r="D667" s="157"/>
      <c r="E667" s="157"/>
    </row>
    <row r="668" spans="1:5" ht="12.75">
      <c r="A668" s="157"/>
      <c r="B668" s="157"/>
      <c r="C668" s="157"/>
      <c r="D668" s="157"/>
      <c r="E668" s="157"/>
    </row>
    <row r="669" spans="1:5" ht="12.75">
      <c r="A669" s="157"/>
      <c r="B669" s="157"/>
      <c r="C669" s="157"/>
      <c r="D669" s="157"/>
      <c r="E669" s="157"/>
    </row>
    <row r="670" spans="1:5" ht="12.75">
      <c r="A670" s="157"/>
      <c r="B670" s="157"/>
      <c r="C670" s="157"/>
      <c r="D670" s="157"/>
      <c r="E670" s="157"/>
    </row>
    <row r="671" spans="1:5" ht="12.75">
      <c r="A671" s="157"/>
      <c r="B671" s="157"/>
      <c r="C671" s="157"/>
      <c r="D671" s="157"/>
      <c r="E671" s="157"/>
    </row>
    <row r="672" spans="1:5" ht="12.75">
      <c r="A672" s="157"/>
      <c r="B672" s="157"/>
      <c r="C672" s="157"/>
      <c r="D672" s="157"/>
      <c r="E672" s="157"/>
    </row>
    <row r="673" spans="1:5" ht="12.75">
      <c r="A673" s="157"/>
      <c r="B673" s="157"/>
      <c r="C673" s="157"/>
      <c r="D673" s="157"/>
      <c r="E673" s="157"/>
    </row>
    <row r="674" spans="1:5" ht="12.75">
      <c r="A674" s="157"/>
      <c r="B674" s="157"/>
      <c r="C674" s="157"/>
      <c r="D674" s="157"/>
      <c r="E674" s="157"/>
    </row>
    <row r="675" spans="1:5" ht="12.75">
      <c r="A675" s="157"/>
      <c r="B675" s="157"/>
      <c r="C675" s="157"/>
      <c r="D675" s="157"/>
      <c r="E675" s="157"/>
    </row>
    <row r="676" spans="1:5" ht="12.75">
      <c r="A676" s="157"/>
      <c r="B676" s="157"/>
      <c r="C676" s="157"/>
      <c r="D676" s="157"/>
      <c r="E676" s="157"/>
    </row>
    <row r="677" spans="1:5" ht="12.75">
      <c r="A677" s="157"/>
      <c r="B677" s="157"/>
      <c r="C677" s="157"/>
      <c r="D677" s="157"/>
      <c r="E677" s="157"/>
    </row>
    <row r="678" spans="1:5" ht="12.75">
      <c r="A678" s="157"/>
      <c r="B678" s="157"/>
      <c r="C678" s="157"/>
      <c r="D678" s="157"/>
      <c r="E678" s="157"/>
    </row>
    <row r="679" spans="1:5" ht="12.75">
      <c r="A679" s="157"/>
      <c r="B679" s="157"/>
      <c r="C679" s="157"/>
      <c r="D679" s="157"/>
      <c r="E679" s="157"/>
    </row>
    <row r="680" spans="1:5" ht="12.75">
      <c r="A680" s="157"/>
      <c r="B680" s="157"/>
      <c r="C680" s="157"/>
      <c r="D680" s="157"/>
      <c r="E680" s="157"/>
    </row>
    <row r="681" spans="1:5" ht="12.75">
      <c r="A681" s="157"/>
      <c r="B681" s="157"/>
      <c r="C681" s="157"/>
      <c r="D681" s="157"/>
      <c r="E681" s="157"/>
    </row>
    <row r="682" spans="1:5" ht="12.75">
      <c r="A682" s="157"/>
      <c r="B682" s="157"/>
      <c r="C682" s="157"/>
      <c r="D682" s="157"/>
      <c r="E682" s="157"/>
    </row>
    <row r="683" spans="1:5" ht="12.75">
      <c r="A683" s="157"/>
      <c r="B683" s="157"/>
      <c r="C683" s="157"/>
      <c r="D683" s="157"/>
      <c r="E683" s="157"/>
    </row>
    <row r="684" spans="1:5" ht="12.75">
      <c r="A684" s="157"/>
      <c r="B684" s="157"/>
      <c r="C684" s="157"/>
      <c r="D684" s="157"/>
      <c r="E684" s="157"/>
    </row>
    <row r="685" spans="1:5" ht="12.75">
      <c r="A685" s="157"/>
      <c r="B685" s="157"/>
      <c r="C685" s="157"/>
      <c r="D685" s="157"/>
      <c r="E685" s="157"/>
    </row>
    <row r="686" spans="1:5" ht="12.75">
      <c r="A686" s="157"/>
      <c r="B686" s="157"/>
      <c r="C686" s="157"/>
      <c r="D686" s="157"/>
      <c r="E686" s="157"/>
    </row>
    <row r="687" spans="1:5" ht="12.75">
      <c r="A687" s="157"/>
      <c r="B687" s="157"/>
      <c r="C687" s="157"/>
      <c r="D687" s="157"/>
      <c r="E687" s="157"/>
    </row>
    <row r="688" spans="1:5" ht="12.75">
      <c r="A688" s="157"/>
      <c r="B688" s="100"/>
      <c r="C688" s="157"/>
      <c r="D688" s="157"/>
      <c r="E688" s="157"/>
    </row>
    <row r="689" spans="1:5" ht="12.75">
      <c r="A689" s="157"/>
      <c r="B689" s="157"/>
      <c r="C689" s="157"/>
      <c r="D689" s="157"/>
      <c r="E689" s="157"/>
    </row>
    <row r="690" spans="1:5" ht="12.75">
      <c r="A690" s="157"/>
      <c r="B690" s="157"/>
      <c r="C690" s="157"/>
      <c r="D690" s="157"/>
      <c r="E690" s="157"/>
    </row>
    <row r="691" spans="1:5" ht="12.75">
      <c r="A691" s="157"/>
      <c r="B691" s="157"/>
      <c r="C691" s="157"/>
      <c r="D691" s="157"/>
      <c r="E691" s="157"/>
    </row>
    <row r="692" spans="1:5" ht="12.75">
      <c r="A692" s="157"/>
      <c r="B692" s="157"/>
      <c r="C692" s="157"/>
      <c r="D692" s="157"/>
      <c r="E692" s="157"/>
    </row>
    <row r="693" spans="1:5" ht="12.75">
      <c r="A693" s="157"/>
      <c r="B693" s="157"/>
      <c r="C693" s="157"/>
      <c r="D693" s="157"/>
      <c r="E693" s="157"/>
    </row>
    <row r="694" spans="1:5" ht="12.75">
      <c r="A694" s="157"/>
      <c r="B694" s="157"/>
      <c r="C694" s="157"/>
      <c r="D694" s="157"/>
      <c r="E694" s="157"/>
    </row>
    <row r="695" spans="1:5" ht="12.75">
      <c r="A695" s="157"/>
      <c r="B695" s="157"/>
      <c r="C695" s="157"/>
      <c r="D695" s="157"/>
      <c r="E695" s="157"/>
    </row>
    <row r="696" spans="1:5" ht="12.75">
      <c r="A696" s="157"/>
      <c r="B696" s="157"/>
      <c r="C696" s="157"/>
      <c r="D696" s="157"/>
      <c r="E696" s="157"/>
    </row>
    <row r="697" spans="1:5" ht="12.75">
      <c r="A697" s="157"/>
      <c r="B697" s="157"/>
      <c r="C697" s="157"/>
      <c r="D697" s="157"/>
      <c r="E697" s="157"/>
    </row>
    <row r="698" spans="1:5" ht="12.75">
      <c r="A698" s="157"/>
      <c r="B698" s="157"/>
      <c r="C698" s="157"/>
      <c r="D698" s="157"/>
      <c r="E698" s="157"/>
    </row>
    <row r="699" spans="1:5" ht="12.75">
      <c r="A699" s="157"/>
      <c r="B699" s="157"/>
      <c r="C699" s="157"/>
      <c r="D699" s="157"/>
      <c r="E699" s="157"/>
    </row>
    <row r="700" spans="1:5" ht="12.75">
      <c r="A700" s="157"/>
      <c r="B700" s="157"/>
      <c r="C700" s="157"/>
      <c r="D700" s="157"/>
      <c r="E700" s="157"/>
    </row>
    <row r="701" spans="1:5" ht="12.75">
      <c r="A701" s="157"/>
      <c r="B701" s="157"/>
      <c r="C701" s="157"/>
      <c r="D701" s="157"/>
      <c r="E701" s="157"/>
    </row>
    <row r="702" spans="1:5" ht="12.75">
      <c r="A702" s="157"/>
      <c r="B702" s="157"/>
      <c r="C702" s="157"/>
      <c r="D702" s="157"/>
      <c r="E702" s="157"/>
    </row>
    <row r="703" spans="1:5" ht="12.75">
      <c r="A703" s="157"/>
      <c r="B703" s="157"/>
      <c r="C703" s="157"/>
      <c r="D703" s="157"/>
      <c r="E703" s="157"/>
    </row>
    <row r="704" spans="1:5" ht="12.75">
      <c r="A704" s="157"/>
      <c r="B704" s="157"/>
      <c r="C704" s="157"/>
      <c r="D704" s="157"/>
      <c r="E704" s="157"/>
    </row>
    <row r="705" spans="1:5" ht="12.75">
      <c r="A705" s="157"/>
      <c r="B705" s="157"/>
      <c r="C705" s="157"/>
      <c r="D705" s="157"/>
      <c r="E705" s="157"/>
    </row>
    <row r="706" spans="1:5" ht="12.75">
      <c r="A706" s="157"/>
      <c r="B706" s="157"/>
      <c r="C706" s="157"/>
      <c r="D706" s="157"/>
      <c r="E706" s="157"/>
    </row>
    <row r="707" spans="1:5" ht="12.75">
      <c r="A707" s="157"/>
      <c r="B707" s="157"/>
      <c r="C707" s="157"/>
      <c r="D707" s="157"/>
      <c r="E707" s="157"/>
    </row>
    <row r="708" spans="1:5" ht="12.75">
      <c r="A708" s="157"/>
      <c r="B708" s="157"/>
      <c r="C708" s="157"/>
      <c r="D708" s="157"/>
      <c r="E708" s="157"/>
    </row>
    <row r="709" spans="1:5" ht="12.75">
      <c r="A709" s="157"/>
      <c r="B709" s="157"/>
      <c r="C709" s="157"/>
      <c r="D709" s="157"/>
      <c r="E709" s="157"/>
    </row>
    <row r="710" spans="1:5" ht="12.75">
      <c r="A710" s="157"/>
      <c r="B710" s="157"/>
      <c r="C710" s="157"/>
      <c r="D710" s="157"/>
      <c r="E710" s="157"/>
    </row>
    <row r="711" spans="1:5" ht="12.75">
      <c r="A711" s="157"/>
      <c r="B711" s="157"/>
      <c r="C711" s="157"/>
      <c r="D711" s="157"/>
      <c r="E711" s="157"/>
    </row>
    <row r="712" spans="1:5" ht="12.75">
      <c r="A712" s="157"/>
      <c r="B712" s="157"/>
      <c r="C712" s="157"/>
      <c r="D712" s="157"/>
      <c r="E712" s="157"/>
    </row>
    <row r="713" spans="1:5" ht="12.75">
      <c r="A713" s="157"/>
      <c r="B713" s="157"/>
      <c r="C713" s="157"/>
      <c r="D713" s="157"/>
      <c r="E713" s="157"/>
    </row>
    <row r="714" spans="1:5" ht="12.75">
      <c r="A714" s="157"/>
      <c r="B714" s="157"/>
      <c r="C714" s="157"/>
      <c r="D714" s="157"/>
      <c r="E714" s="157"/>
    </row>
    <row r="715" spans="1:5" ht="12.75">
      <c r="A715" s="157"/>
      <c r="B715" s="157"/>
      <c r="C715" s="157"/>
      <c r="D715" s="157"/>
      <c r="E715" s="157"/>
    </row>
    <row r="716" spans="1:5" ht="12.75">
      <c r="A716" s="157"/>
      <c r="B716" s="157"/>
      <c r="C716" s="157"/>
      <c r="D716" s="157"/>
      <c r="E716" s="157"/>
    </row>
    <row r="717" spans="1:5" ht="12.75">
      <c r="A717" s="157"/>
      <c r="B717" s="157"/>
      <c r="C717" s="157"/>
      <c r="D717" s="157"/>
      <c r="E717" s="157"/>
    </row>
    <row r="718" spans="1:5" ht="12.75">
      <c r="A718" s="157"/>
      <c r="B718" s="157"/>
      <c r="C718" s="157"/>
      <c r="D718" s="157"/>
      <c r="E718" s="157"/>
    </row>
    <row r="719" spans="1:5" ht="12.75">
      <c r="A719" s="157"/>
      <c r="B719" s="157"/>
      <c r="C719" s="157"/>
      <c r="D719" s="157"/>
      <c r="E719" s="157"/>
    </row>
    <row r="720" spans="1:5" ht="12.75">
      <c r="A720" s="157"/>
      <c r="B720" s="157"/>
      <c r="C720" s="157"/>
      <c r="D720" s="157"/>
      <c r="E720" s="157"/>
    </row>
    <row r="721" spans="1:5" ht="12.75">
      <c r="A721" s="157"/>
      <c r="B721" s="157"/>
      <c r="C721" s="157"/>
      <c r="D721" s="157"/>
      <c r="E721" s="157"/>
    </row>
    <row r="722" spans="1:5" ht="12.75">
      <c r="A722" s="157"/>
      <c r="B722" s="157"/>
      <c r="C722" s="157"/>
      <c r="D722" s="157"/>
      <c r="E722" s="157"/>
    </row>
    <row r="723" spans="1:5" ht="12.75">
      <c r="A723" s="157"/>
      <c r="B723" s="157"/>
      <c r="C723" s="157"/>
      <c r="D723" s="157"/>
      <c r="E723" s="157"/>
    </row>
    <row r="724" spans="1:5" ht="12.75">
      <c r="A724" s="157"/>
      <c r="B724" s="157"/>
      <c r="C724" s="157"/>
      <c r="D724" s="157"/>
      <c r="E724" s="157"/>
    </row>
    <row r="725" spans="1:5" ht="12.75">
      <c r="A725" s="157"/>
      <c r="B725" s="157"/>
      <c r="C725" s="157"/>
      <c r="D725" s="157"/>
      <c r="E725" s="157"/>
    </row>
    <row r="726" spans="1:5" ht="12.75">
      <c r="A726" s="157"/>
      <c r="B726" s="157"/>
      <c r="C726" s="157"/>
      <c r="D726" s="157"/>
      <c r="E726" s="157"/>
    </row>
    <row r="727" spans="1:5" ht="12.75">
      <c r="A727" s="157"/>
      <c r="B727" s="157"/>
      <c r="C727" s="157"/>
      <c r="D727" s="157"/>
      <c r="E727" s="157"/>
    </row>
    <row r="728" spans="1:5" ht="12.75">
      <c r="A728" s="157"/>
      <c r="B728" s="157"/>
      <c r="C728" s="157"/>
      <c r="D728" s="157"/>
      <c r="E728" s="157"/>
    </row>
    <row r="729" spans="1:5" ht="12.75">
      <c r="A729" s="157"/>
      <c r="B729" s="157"/>
      <c r="C729" s="157"/>
      <c r="D729" s="157"/>
      <c r="E729" s="157"/>
    </row>
    <row r="730" spans="1:5" ht="12.75">
      <c r="A730" s="157"/>
      <c r="B730" s="157"/>
      <c r="C730" s="157"/>
      <c r="D730" s="157"/>
      <c r="E730" s="157"/>
    </row>
    <row r="731" spans="1:5" ht="12.75">
      <c r="A731" s="157"/>
      <c r="B731" s="157"/>
      <c r="C731" s="157"/>
      <c r="D731" s="157"/>
      <c r="E731" s="157"/>
    </row>
    <row r="732" spans="1:5" ht="12.75">
      <c r="A732" s="157"/>
      <c r="B732" s="157"/>
      <c r="C732" s="157"/>
      <c r="D732" s="157"/>
      <c r="E732" s="157"/>
    </row>
    <row r="733" spans="1:5" ht="12.75">
      <c r="A733" s="157"/>
      <c r="B733" s="157"/>
      <c r="C733" s="157"/>
      <c r="D733" s="157"/>
      <c r="E733" s="157"/>
    </row>
    <row r="734" spans="1:5" ht="12.75">
      <c r="A734" s="157"/>
      <c r="B734" s="157"/>
      <c r="C734" s="157"/>
      <c r="D734" s="157"/>
      <c r="E734" s="157"/>
    </row>
    <row r="735" spans="1:5" ht="12.75">
      <c r="A735" s="157"/>
      <c r="B735" s="157"/>
      <c r="C735" s="157"/>
      <c r="D735" s="157"/>
      <c r="E735" s="157"/>
    </row>
    <row r="736" spans="1:5" ht="12.75">
      <c r="A736" s="157"/>
      <c r="B736" s="157"/>
      <c r="C736" s="157"/>
      <c r="D736" s="157"/>
      <c r="E736" s="157"/>
    </row>
    <row r="737" spans="1:5" ht="12.75">
      <c r="A737" s="157"/>
      <c r="B737" s="157"/>
      <c r="C737" s="157"/>
      <c r="D737" s="157"/>
      <c r="E737" s="157"/>
    </row>
    <row r="738" spans="1:5" ht="12.75">
      <c r="A738" s="157"/>
      <c r="B738" s="157"/>
      <c r="C738" s="157"/>
      <c r="D738" s="157"/>
      <c r="E738" s="157"/>
    </row>
    <row r="739" spans="1:5" ht="12.75">
      <c r="A739" s="157"/>
      <c r="B739" s="157"/>
      <c r="C739" s="157"/>
      <c r="D739" s="157"/>
      <c r="E739" s="157"/>
    </row>
    <row r="740" spans="1:5" ht="12.75">
      <c r="A740" s="157"/>
      <c r="B740" s="157"/>
      <c r="C740" s="157"/>
      <c r="D740" s="157"/>
      <c r="E740" s="157"/>
    </row>
    <row r="741" spans="1:5" ht="12.75">
      <c r="A741" s="157"/>
      <c r="B741" s="157"/>
      <c r="C741" s="157"/>
      <c r="D741" s="157"/>
      <c r="E741" s="157"/>
    </row>
    <row r="742" spans="1:5" ht="12.75">
      <c r="A742" s="157"/>
      <c r="B742" s="157"/>
      <c r="C742" s="157"/>
      <c r="D742" s="157"/>
      <c r="E742" s="157"/>
    </row>
    <row r="743" spans="1:5" ht="12.75">
      <c r="A743" s="157"/>
      <c r="B743" s="157"/>
      <c r="C743" s="157"/>
      <c r="D743" s="157"/>
      <c r="E743" s="157"/>
    </row>
    <row r="744" spans="1:5" ht="12.75">
      <c r="A744" s="157"/>
      <c r="B744" s="157"/>
      <c r="C744" s="157"/>
      <c r="D744" s="157"/>
      <c r="E744" s="157"/>
    </row>
    <row r="745" spans="1:5" ht="12.75">
      <c r="A745" s="157"/>
      <c r="B745" s="157"/>
      <c r="C745" s="157"/>
      <c r="D745" s="157"/>
      <c r="E745" s="157"/>
    </row>
    <row r="746" spans="1:5" ht="12.75">
      <c r="A746" s="157"/>
      <c r="B746" s="157"/>
      <c r="C746" s="157"/>
      <c r="D746" s="157"/>
      <c r="E746" s="157"/>
    </row>
    <row r="747" spans="1:5" ht="12.75">
      <c r="A747" s="157"/>
      <c r="B747" s="157"/>
      <c r="C747" s="157"/>
      <c r="D747" s="157"/>
      <c r="E747" s="157"/>
    </row>
    <row r="748" spans="1:5" ht="12.75">
      <c r="A748" s="157"/>
      <c r="B748" s="157"/>
      <c r="C748" s="157"/>
      <c r="D748" s="157"/>
      <c r="E748" s="157"/>
    </row>
    <row r="749" spans="1:5" ht="12.75">
      <c r="A749" s="157"/>
      <c r="B749" s="157"/>
      <c r="C749" s="157"/>
      <c r="D749" s="157"/>
      <c r="E749" s="157"/>
    </row>
    <row r="750" spans="1:5" ht="12.75">
      <c r="A750" s="157"/>
      <c r="B750" s="157"/>
      <c r="C750" s="157"/>
      <c r="D750" s="157"/>
      <c r="E750" s="157"/>
    </row>
    <row r="751" spans="1:5" ht="12.75">
      <c r="A751" s="157"/>
      <c r="B751" s="157"/>
      <c r="C751" s="157"/>
      <c r="D751" s="157"/>
      <c r="E751" s="157"/>
    </row>
    <row r="752" spans="1:5" ht="12.75">
      <c r="A752" s="157"/>
      <c r="B752" s="157"/>
      <c r="C752" s="157"/>
      <c r="D752" s="157"/>
      <c r="E752" s="157"/>
    </row>
    <row r="753" spans="1:5" ht="12.75">
      <c r="A753" s="157"/>
      <c r="B753" s="157"/>
      <c r="C753" s="157"/>
      <c r="D753" s="157"/>
      <c r="E753" s="157"/>
    </row>
    <row r="754" spans="1:5" ht="12.75">
      <c r="A754" s="157"/>
      <c r="B754" s="157"/>
      <c r="C754" s="157"/>
      <c r="D754" s="157"/>
      <c r="E754" s="157"/>
    </row>
    <row r="755" spans="1:5" ht="12.75">
      <c r="A755" s="157"/>
      <c r="B755" s="157"/>
      <c r="C755" s="157"/>
      <c r="D755" s="157"/>
      <c r="E755" s="157"/>
    </row>
    <row r="756" spans="1:5" ht="12.75">
      <c r="A756" s="157"/>
      <c r="B756" s="157"/>
      <c r="C756" s="157"/>
      <c r="D756" s="157"/>
      <c r="E756" s="157"/>
    </row>
    <row r="757" spans="1:5" ht="12.75">
      <c r="A757" s="157"/>
      <c r="B757" s="157"/>
      <c r="C757" s="157"/>
      <c r="D757" s="157"/>
      <c r="E757" s="157"/>
    </row>
    <row r="758" spans="1:5" ht="12.75">
      <c r="A758" s="157"/>
      <c r="B758" s="157"/>
      <c r="C758" s="157"/>
      <c r="D758" s="157"/>
      <c r="E758" s="157"/>
    </row>
    <row r="759" spans="1:5" ht="12.75">
      <c r="A759" s="157"/>
      <c r="B759" s="157"/>
      <c r="C759" s="157"/>
      <c r="D759" s="157"/>
      <c r="E759" s="157"/>
    </row>
    <row r="760" spans="1:5" ht="12.75">
      <c r="A760" s="157"/>
      <c r="B760" s="157"/>
      <c r="C760" s="157"/>
      <c r="D760" s="157"/>
      <c r="E760" s="157"/>
    </row>
    <row r="761" spans="1:5" ht="12.75">
      <c r="A761" s="157"/>
      <c r="B761" s="157"/>
      <c r="C761" s="157"/>
      <c r="D761" s="157"/>
      <c r="E761" s="157"/>
    </row>
    <row r="762" spans="1:5" ht="12.75">
      <c r="A762" s="157"/>
      <c r="B762" s="157"/>
      <c r="C762" s="157"/>
      <c r="D762" s="157"/>
      <c r="E762" s="157"/>
    </row>
    <row r="763" spans="1:5" ht="12.75">
      <c r="A763" s="157"/>
      <c r="B763" s="157"/>
      <c r="C763" s="157"/>
      <c r="D763" s="157"/>
      <c r="E763" s="157"/>
    </row>
    <row r="764" spans="1:5" ht="12.75">
      <c r="A764" s="157"/>
      <c r="B764" s="157"/>
      <c r="C764" s="157"/>
      <c r="D764" s="157"/>
      <c r="E764" s="157"/>
    </row>
    <row r="765" spans="1:5" ht="12.75">
      <c r="A765" s="157"/>
      <c r="B765" s="157"/>
      <c r="C765" s="157"/>
      <c r="D765" s="157"/>
      <c r="E765" s="157"/>
    </row>
    <row r="766" spans="1:5" ht="12.75">
      <c r="A766" s="157"/>
      <c r="B766" s="157"/>
      <c r="C766" s="157"/>
      <c r="D766" s="157"/>
      <c r="E766" s="157"/>
    </row>
    <row r="767" spans="1:5" ht="12.75">
      <c r="A767" s="157"/>
      <c r="B767" s="157"/>
      <c r="C767" s="157"/>
      <c r="D767" s="157"/>
      <c r="E767" s="157"/>
    </row>
    <row r="768" spans="1:5" ht="12.75">
      <c r="A768" s="157"/>
      <c r="B768" s="157"/>
      <c r="C768" s="157"/>
      <c r="D768" s="157"/>
      <c r="E768" s="157"/>
    </row>
    <row r="769" spans="1:5" ht="12.75">
      <c r="A769" s="157"/>
      <c r="B769" s="157"/>
      <c r="C769" s="157"/>
      <c r="D769" s="157"/>
      <c r="E769" s="157"/>
    </row>
    <row r="770" spans="1:5" ht="12.75">
      <c r="A770" s="157"/>
      <c r="B770" s="157"/>
      <c r="C770" s="157"/>
      <c r="D770" s="157"/>
      <c r="E770" s="157"/>
    </row>
    <row r="771" spans="1:5" ht="12.75">
      <c r="A771" s="157"/>
      <c r="B771" s="157"/>
      <c r="C771" s="157"/>
      <c r="D771" s="157"/>
      <c r="E771" s="157"/>
    </row>
    <row r="772" spans="1:5" ht="12.75">
      <c r="A772" s="157"/>
      <c r="B772" s="157"/>
      <c r="C772" s="157"/>
      <c r="D772" s="157"/>
      <c r="E772" s="157"/>
    </row>
    <row r="773" spans="1:5" ht="12.75">
      <c r="A773" s="157"/>
      <c r="B773" s="157"/>
      <c r="C773" s="157"/>
      <c r="D773" s="157"/>
      <c r="E773" s="157"/>
    </row>
    <row r="774" spans="1:5" ht="12.75">
      <c r="A774" s="157"/>
      <c r="B774" s="157"/>
      <c r="C774" s="157"/>
      <c r="D774" s="157"/>
      <c r="E774" s="157"/>
    </row>
    <row r="775" spans="1:5" ht="12.75">
      <c r="A775" s="157"/>
      <c r="B775" s="157"/>
      <c r="C775" s="157"/>
      <c r="D775" s="157"/>
      <c r="E775" s="157"/>
    </row>
    <row r="776" spans="1:5" ht="12.75">
      <c r="A776" s="157"/>
      <c r="B776" s="157"/>
      <c r="C776" s="157"/>
      <c r="D776" s="157"/>
      <c r="E776" s="157"/>
    </row>
    <row r="777" spans="1:5" ht="12.75">
      <c r="A777" s="157"/>
      <c r="B777" s="157"/>
      <c r="C777" s="157"/>
      <c r="D777" s="157"/>
      <c r="E777" s="157"/>
    </row>
    <row r="778" spans="1:5" ht="12.75">
      <c r="A778" s="157"/>
      <c r="B778" s="157"/>
      <c r="C778" s="157"/>
      <c r="D778" s="157"/>
      <c r="E778" s="157"/>
    </row>
    <row r="779" spans="1:5" ht="12.75">
      <c r="A779" s="157"/>
      <c r="B779" s="157"/>
      <c r="C779" s="157"/>
      <c r="D779" s="157"/>
      <c r="E779" s="157"/>
    </row>
    <row r="780" spans="1:5" ht="12.75">
      <c r="A780" s="157"/>
      <c r="B780" s="157"/>
      <c r="C780" s="157"/>
      <c r="D780" s="157"/>
      <c r="E780" s="157"/>
    </row>
    <row r="781" spans="1:5" ht="12.75">
      <c r="A781" s="157"/>
      <c r="B781" s="157"/>
      <c r="C781" s="157"/>
      <c r="D781" s="157"/>
      <c r="E781" s="157"/>
    </row>
    <row r="782" spans="1:5" ht="12.75">
      <c r="A782" s="157"/>
      <c r="B782" s="157"/>
      <c r="C782" s="157"/>
      <c r="D782" s="157"/>
      <c r="E782" s="157"/>
    </row>
    <row r="783" spans="1:5" ht="12.75">
      <c r="A783" s="157"/>
      <c r="B783" s="157"/>
      <c r="C783" s="157"/>
      <c r="D783" s="157"/>
      <c r="E783" s="157"/>
    </row>
    <row r="784" spans="1:5" ht="12.75">
      <c r="A784" s="157"/>
      <c r="B784" s="157"/>
      <c r="C784" s="157"/>
      <c r="D784" s="157"/>
      <c r="E784" s="157"/>
    </row>
    <row r="785" spans="1:5" ht="12.75">
      <c r="A785" s="157"/>
      <c r="B785" s="157"/>
      <c r="C785" s="157"/>
      <c r="D785" s="157"/>
      <c r="E785" s="157"/>
    </row>
    <row r="786" spans="1:5" ht="12.75">
      <c r="A786" s="157"/>
      <c r="B786" s="157"/>
      <c r="C786" s="157"/>
      <c r="D786" s="157"/>
      <c r="E786" s="157"/>
    </row>
    <row r="787" spans="1:5" ht="12.75">
      <c r="A787" s="157"/>
      <c r="B787" s="157"/>
      <c r="C787" s="157"/>
      <c r="D787" s="157"/>
      <c r="E787" s="157"/>
    </row>
    <row r="788" spans="1:5" ht="12.75">
      <c r="A788" s="157"/>
      <c r="B788" s="157"/>
      <c r="C788" s="157"/>
      <c r="D788" s="157"/>
      <c r="E788" s="157"/>
    </row>
    <row r="789" spans="1:5" ht="12.75">
      <c r="A789" s="157"/>
      <c r="B789" s="157"/>
      <c r="C789" s="157"/>
      <c r="D789" s="157"/>
      <c r="E789" s="157"/>
    </row>
    <row r="790" spans="1:5" ht="12.75">
      <c r="A790" s="157"/>
      <c r="B790" s="157"/>
      <c r="C790" s="157"/>
      <c r="D790" s="157"/>
      <c r="E790" s="157"/>
    </row>
    <row r="791" spans="1:5" ht="12.75">
      <c r="A791" s="157"/>
      <c r="B791" s="157"/>
      <c r="C791" s="157"/>
      <c r="D791" s="157"/>
      <c r="E791" s="157"/>
    </row>
    <row r="792" spans="1:5" ht="12.75">
      <c r="A792" s="157"/>
      <c r="B792" s="157"/>
      <c r="C792" s="157"/>
      <c r="D792" s="157"/>
      <c r="E792" s="157"/>
    </row>
    <row r="793" spans="1:5" ht="12.75">
      <c r="A793" s="157"/>
      <c r="B793" s="157"/>
      <c r="C793" s="157"/>
      <c r="D793" s="157"/>
      <c r="E793" s="157"/>
    </row>
    <row r="794" spans="1:5" ht="12.75">
      <c r="A794" s="157"/>
      <c r="B794" s="157"/>
      <c r="C794" s="157"/>
      <c r="D794" s="157"/>
      <c r="E794" s="157"/>
    </row>
    <row r="795" spans="1:5" ht="12.75">
      <c r="A795" s="157"/>
      <c r="B795" s="157"/>
      <c r="C795" s="157"/>
      <c r="D795" s="157"/>
      <c r="E795" s="157"/>
    </row>
    <row r="796" spans="1:5" ht="12.75">
      <c r="A796" s="157"/>
      <c r="B796" s="157"/>
      <c r="C796" s="157"/>
      <c r="D796" s="157"/>
      <c r="E796" s="157"/>
    </row>
    <row r="797" spans="1:5" ht="12.75">
      <c r="A797" s="157"/>
      <c r="B797" s="157"/>
      <c r="C797" s="157"/>
      <c r="D797" s="157"/>
      <c r="E797" s="157"/>
    </row>
    <row r="798" spans="1:5" ht="12.75">
      <c r="A798" s="157"/>
      <c r="B798" s="157"/>
      <c r="C798" s="157"/>
      <c r="D798" s="157"/>
      <c r="E798" s="157"/>
    </row>
    <row r="799" spans="1:5" ht="12.75">
      <c r="A799" s="157"/>
      <c r="B799" s="157"/>
      <c r="C799" s="157"/>
      <c r="D799" s="157"/>
      <c r="E799" s="157"/>
    </row>
    <row r="800" spans="1:5" ht="12.75">
      <c r="A800" s="157"/>
      <c r="B800" s="157"/>
      <c r="C800" s="157"/>
      <c r="D800" s="157"/>
      <c r="E800" s="157"/>
    </row>
    <row r="801" spans="1:5" ht="12.75">
      <c r="A801" s="157"/>
      <c r="B801" s="157"/>
      <c r="C801" s="157"/>
      <c r="D801" s="157"/>
      <c r="E801" s="157"/>
    </row>
    <row r="802" spans="1:5" ht="12.75">
      <c r="A802" s="157"/>
      <c r="B802" s="157"/>
      <c r="C802" s="157"/>
      <c r="D802" s="157"/>
      <c r="E802" s="157"/>
    </row>
    <row r="803" spans="1:5" ht="12.75">
      <c r="A803" s="157"/>
      <c r="B803" s="157"/>
      <c r="C803" s="157"/>
      <c r="D803" s="157"/>
      <c r="E803" s="157"/>
    </row>
    <row r="804" spans="1:5" ht="12.75">
      <c r="A804" s="157"/>
      <c r="B804" s="157"/>
      <c r="C804" s="157"/>
      <c r="D804" s="157"/>
      <c r="E804" s="157"/>
    </row>
    <row r="805" spans="1:5" ht="12.75">
      <c r="A805" s="157"/>
      <c r="B805" s="157"/>
      <c r="C805" s="157"/>
      <c r="D805" s="157"/>
      <c r="E805" s="157"/>
    </row>
    <row r="806" spans="1:5" ht="12.75">
      <c r="A806" s="157"/>
      <c r="B806" s="157"/>
      <c r="C806" s="157"/>
      <c r="D806" s="157"/>
      <c r="E806" s="157"/>
    </row>
    <row r="807" spans="1:5" ht="12.75">
      <c r="A807" s="157"/>
      <c r="B807" s="157"/>
      <c r="C807" s="157"/>
      <c r="D807" s="157"/>
      <c r="E807" s="157"/>
    </row>
    <row r="808" spans="1:5" ht="12.75">
      <c r="A808" s="157"/>
      <c r="B808" s="157"/>
      <c r="C808" s="157"/>
      <c r="D808" s="157"/>
      <c r="E808" s="157"/>
    </row>
    <row r="809" spans="1:5" ht="12.75">
      <c r="A809" s="157"/>
      <c r="B809" s="157"/>
      <c r="C809" s="157"/>
      <c r="D809" s="157"/>
      <c r="E809" s="157"/>
    </row>
    <row r="810" spans="1:5" ht="12.75">
      <c r="A810" s="157"/>
      <c r="B810" s="157"/>
      <c r="C810" s="157"/>
      <c r="D810" s="157"/>
      <c r="E810" s="157"/>
    </row>
    <row r="811" spans="1:5" ht="12.75">
      <c r="A811" s="157"/>
      <c r="B811" s="157"/>
      <c r="C811" s="157"/>
      <c r="D811" s="157"/>
      <c r="E811" s="157"/>
    </row>
    <row r="812" spans="1:5" ht="12.75">
      <c r="A812" s="157"/>
      <c r="B812" s="157"/>
      <c r="C812" s="157"/>
      <c r="D812" s="157"/>
      <c r="E812" s="157"/>
    </row>
    <row r="813" spans="1:5" ht="12.75">
      <c r="A813" s="157"/>
      <c r="B813" s="157"/>
      <c r="C813" s="157"/>
      <c r="D813" s="157"/>
      <c r="E813" s="157"/>
    </row>
    <row r="814" spans="1:5" ht="12.75">
      <c r="A814" s="157"/>
      <c r="B814" s="157"/>
      <c r="C814" s="157"/>
      <c r="D814" s="157"/>
      <c r="E814" s="157"/>
    </row>
    <row r="815" spans="1:5" ht="12.75">
      <c r="A815" s="157"/>
      <c r="B815" s="157"/>
      <c r="C815" s="157"/>
      <c r="D815" s="157"/>
      <c r="E815" s="157"/>
    </row>
    <row r="816" spans="1:5" ht="12.75">
      <c r="A816" s="157"/>
      <c r="B816" s="157"/>
      <c r="C816" s="157"/>
      <c r="D816" s="157"/>
      <c r="E816" s="157"/>
    </row>
    <row r="817" spans="1:5" ht="12.75">
      <c r="A817" s="157"/>
      <c r="B817" s="157"/>
      <c r="C817" s="157"/>
      <c r="D817" s="157"/>
      <c r="E817" s="157"/>
    </row>
    <row r="818" spans="1:5" ht="12.75">
      <c r="A818" s="157"/>
      <c r="B818" s="157"/>
      <c r="C818" s="157"/>
      <c r="D818" s="157"/>
      <c r="E818" s="157"/>
    </row>
    <row r="819" spans="1:5" ht="12.75">
      <c r="A819" s="157"/>
      <c r="B819" s="157"/>
      <c r="C819" s="157"/>
      <c r="D819" s="157"/>
      <c r="E819" s="157"/>
    </row>
    <row r="820" spans="1:5" ht="12.75">
      <c r="A820" s="157"/>
      <c r="B820" s="157"/>
      <c r="C820" s="157"/>
      <c r="D820" s="157"/>
      <c r="E820" s="157"/>
    </row>
    <row r="821" spans="1:5" ht="12.75">
      <c r="A821" s="157"/>
      <c r="B821" s="157"/>
      <c r="C821" s="157"/>
      <c r="D821" s="157"/>
      <c r="E821" s="157"/>
    </row>
    <row r="822" spans="1:5" ht="12.75">
      <c r="A822" s="157"/>
      <c r="B822" s="157"/>
      <c r="C822" s="157"/>
      <c r="D822" s="157"/>
      <c r="E822" s="157"/>
    </row>
    <row r="823" spans="1:5" ht="12.75">
      <c r="A823" s="157"/>
      <c r="B823" s="157"/>
      <c r="C823" s="157"/>
      <c r="D823" s="157"/>
      <c r="E823" s="157"/>
    </row>
    <row r="824" spans="1:5" ht="12.75">
      <c r="A824" s="157"/>
      <c r="B824" s="157"/>
      <c r="C824" s="157"/>
      <c r="D824" s="157"/>
      <c r="E824" s="157"/>
    </row>
    <row r="825" spans="1:5" ht="12.75">
      <c r="A825" s="157"/>
      <c r="B825" s="157"/>
      <c r="C825" s="157"/>
      <c r="D825" s="157"/>
      <c r="E825" s="157"/>
    </row>
    <row r="826" spans="1:5" ht="12.75">
      <c r="A826" s="157"/>
      <c r="B826" s="157"/>
      <c r="C826" s="157"/>
      <c r="D826" s="157"/>
      <c r="E826" s="157"/>
    </row>
    <row r="827" spans="1:5" ht="12.75">
      <c r="A827" s="157"/>
      <c r="B827" s="157"/>
      <c r="C827" s="157"/>
      <c r="D827" s="157"/>
      <c r="E827" s="157"/>
    </row>
    <row r="828" spans="1:5" ht="12.75">
      <c r="A828" s="157"/>
      <c r="B828" s="157"/>
      <c r="C828" s="157"/>
      <c r="D828" s="157"/>
      <c r="E828" s="157"/>
    </row>
    <row r="829" spans="1:5" ht="12.75">
      <c r="A829" s="157"/>
      <c r="B829" s="157"/>
      <c r="C829" s="157"/>
      <c r="D829" s="157"/>
      <c r="E829" s="157"/>
    </row>
    <row r="830" spans="1:5" ht="12.75">
      <c r="A830" s="157"/>
      <c r="B830" s="157"/>
      <c r="C830" s="157"/>
      <c r="D830" s="157"/>
      <c r="E830" s="157"/>
    </row>
    <row r="831" spans="1:5" ht="12.75">
      <c r="A831" s="157"/>
      <c r="B831" s="157"/>
      <c r="C831" s="157"/>
      <c r="D831" s="157"/>
      <c r="E831" s="157"/>
    </row>
    <row r="832" spans="1:5" ht="12.75">
      <c r="A832" s="157"/>
      <c r="B832" s="157"/>
      <c r="C832" s="157"/>
      <c r="D832" s="157"/>
      <c r="E832" s="157"/>
    </row>
    <row r="833" spans="1:5" ht="12.75">
      <c r="A833" s="157"/>
      <c r="B833" s="157"/>
      <c r="C833" s="157"/>
      <c r="D833" s="157"/>
      <c r="E833" s="157"/>
    </row>
    <row r="834" spans="1:5" ht="12.75">
      <c r="A834" s="157"/>
      <c r="B834" s="157"/>
      <c r="C834" s="157"/>
      <c r="D834" s="157"/>
      <c r="E834" s="157"/>
    </row>
    <row r="835" spans="1:5" ht="12.75">
      <c r="A835" s="157"/>
      <c r="B835" s="157"/>
      <c r="C835" s="157"/>
      <c r="D835" s="157"/>
      <c r="E835" s="157"/>
    </row>
    <row r="836" spans="1:5" ht="12.75">
      <c r="A836" s="157"/>
      <c r="B836" s="157"/>
      <c r="C836" s="157"/>
      <c r="D836" s="157"/>
      <c r="E836" s="157"/>
    </row>
    <row r="837" spans="1:5" ht="12.75">
      <c r="A837" s="157"/>
      <c r="B837" s="157"/>
      <c r="C837" s="157"/>
      <c r="D837" s="157"/>
      <c r="E837" s="157"/>
    </row>
    <row r="838" spans="1:5" ht="12.75">
      <c r="A838" s="157"/>
      <c r="B838" s="157"/>
      <c r="C838" s="157"/>
      <c r="D838" s="157"/>
      <c r="E838" s="157"/>
    </row>
    <row r="839" spans="1:5" ht="12.75">
      <c r="A839" s="157"/>
      <c r="B839" s="157"/>
      <c r="C839" s="157"/>
      <c r="D839" s="157"/>
      <c r="E839" s="157"/>
    </row>
    <row r="840" spans="1:5" ht="12.75">
      <c r="A840" s="157"/>
      <c r="B840" s="157"/>
      <c r="C840" s="157"/>
      <c r="D840" s="157"/>
      <c r="E840" s="157"/>
    </row>
    <row r="841" spans="1:5" ht="12.75">
      <c r="A841" s="157"/>
      <c r="B841" s="157"/>
      <c r="C841" s="157"/>
      <c r="D841" s="157"/>
      <c r="E841" s="157"/>
    </row>
    <row r="842" spans="1:5" ht="12.75">
      <c r="A842" s="157"/>
      <c r="B842" s="157"/>
      <c r="C842" s="157"/>
      <c r="D842" s="157"/>
      <c r="E842" s="157"/>
    </row>
    <row r="843" spans="1:5" ht="12.75">
      <c r="A843" s="157"/>
      <c r="B843" s="157"/>
      <c r="C843" s="157"/>
      <c r="D843" s="157"/>
      <c r="E843" s="157"/>
    </row>
    <row r="844" spans="1:5" ht="12.75">
      <c r="A844" s="157"/>
      <c r="B844" s="157"/>
      <c r="C844" s="157"/>
      <c r="D844" s="157"/>
      <c r="E844" s="157"/>
    </row>
    <row r="845" spans="1:5" ht="12.75">
      <c r="A845" s="157"/>
      <c r="B845" s="157"/>
      <c r="C845" s="157"/>
      <c r="D845" s="157"/>
      <c r="E845" s="157"/>
    </row>
    <row r="846" spans="1:5" ht="12.75">
      <c r="A846" s="157"/>
      <c r="B846" s="157"/>
      <c r="C846" s="157"/>
      <c r="D846" s="157"/>
      <c r="E846" s="157"/>
    </row>
    <row r="847" spans="1:5" ht="12.75">
      <c r="A847" s="157"/>
      <c r="B847" s="157"/>
      <c r="C847" s="157"/>
      <c r="D847" s="157"/>
      <c r="E847" s="157"/>
    </row>
    <row r="848" spans="1:5" ht="12.75">
      <c r="A848" s="157"/>
      <c r="B848" s="157"/>
      <c r="C848" s="157"/>
      <c r="D848" s="157"/>
      <c r="E848" s="157"/>
    </row>
    <row r="849" spans="1:5" ht="12.75">
      <c r="A849" s="157"/>
      <c r="B849" s="157"/>
      <c r="C849" s="157"/>
      <c r="D849" s="157"/>
      <c r="E849" s="157"/>
    </row>
    <row r="850" spans="1:5" ht="12.75">
      <c r="A850" s="157"/>
      <c r="B850" s="157"/>
      <c r="C850" s="157"/>
      <c r="D850" s="157"/>
      <c r="E850" s="157"/>
    </row>
    <row r="851" spans="1:5" ht="12.75">
      <c r="A851" s="157"/>
      <c r="B851" s="157"/>
      <c r="C851" s="157"/>
      <c r="D851" s="157"/>
      <c r="E851" s="157"/>
    </row>
    <row r="852" spans="1:5" ht="12.75">
      <c r="A852" s="157"/>
      <c r="B852" s="157"/>
      <c r="C852" s="157"/>
      <c r="D852" s="157"/>
      <c r="E852" s="157"/>
    </row>
    <row r="853" spans="1:5" ht="12.75">
      <c r="A853" s="157"/>
      <c r="B853" s="157"/>
      <c r="C853" s="157"/>
      <c r="D853" s="157"/>
      <c r="E853" s="157"/>
    </row>
    <row r="854" spans="1:5" ht="12.75">
      <c r="A854" s="157"/>
      <c r="B854" s="157"/>
      <c r="C854" s="157"/>
      <c r="D854" s="157"/>
      <c r="E854" s="157"/>
    </row>
    <row r="855" spans="1:5" ht="12.75">
      <c r="A855" s="157"/>
      <c r="B855" s="157"/>
      <c r="C855" s="157"/>
      <c r="D855" s="157"/>
      <c r="E855" s="157"/>
    </row>
    <row r="856" spans="1:5" ht="12.75">
      <c r="A856" s="157"/>
      <c r="B856" s="157"/>
      <c r="C856" s="157"/>
      <c r="D856" s="157"/>
      <c r="E856" s="157"/>
    </row>
    <row r="857" spans="1:5" ht="12.75">
      <c r="A857" s="157"/>
      <c r="B857" s="157"/>
      <c r="C857" s="157"/>
      <c r="D857" s="157"/>
      <c r="E857" s="157"/>
    </row>
    <row r="858" spans="1:5" ht="12.75">
      <c r="A858" s="157"/>
      <c r="B858" s="157"/>
      <c r="C858" s="157"/>
      <c r="D858" s="157"/>
      <c r="E858" s="157"/>
    </row>
    <row r="859" spans="1:5" ht="12.75">
      <c r="A859" s="157"/>
      <c r="B859" s="157"/>
      <c r="C859" s="157"/>
      <c r="D859" s="157"/>
      <c r="E859" s="157"/>
    </row>
    <row r="860" spans="1:5" ht="12.75">
      <c r="A860" s="157"/>
      <c r="B860" s="157"/>
      <c r="C860" s="157"/>
      <c r="D860" s="157"/>
      <c r="E860" s="157"/>
    </row>
    <row r="861" spans="1:5" ht="12.75">
      <c r="A861" s="157"/>
      <c r="B861" s="157"/>
      <c r="C861" s="157"/>
      <c r="D861" s="157"/>
      <c r="E861" s="157"/>
    </row>
    <row r="862" spans="1:5" ht="12.75">
      <c r="A862" s="157"/>
      <c r="B862" s="157"/>
      <c r="C862" s="157"/>
      <c r="D862" s="157"/>
      <c r="E862" s="157"/>
    </row>
    <row r="863" spans="1:5" ht="12.75">
      <c r="A863" s="157"/>
      <c r="B863" s="157"/>
      <c r="C863" s="157"/>
      <c r="D863" s="157"/>
      <c r="E863" s="157"/>
    </row>
    <row r="864" spans="1:5" ht="12.75">
      <c r="A864" s="157"/>
      <c r="B864" s="157"/>
      <c r="C864" s="157"/>
      <c r="D864" s="157"/>
      <c r="E864" s="157"/>
    </row>
    <row r="865" spans="1:5" ht="12.75">
      <c r="A865" s="157"/>
      <c r="B865" s="157"/>
      <c r="C865" s="157"/>
      <c r="D865" s="157"/>
      <c r="E865" s="157"/>
    </row>
    <row r="866" spans="1:5" ht="12.75">
      <c r="A866" s="157"/>
      <c r="B866" s="157"/>
      <c r="C866" s="157"/>
      <c r="D866" s="157"/>
      <c r="E866" s="157"/>
    </row>
    <row r="867" spans="1:5" ht="12.75">
      <c r="A867" s="157"/>
      <c r="B867" s="157"/>
      <c r="C867" s="157"/>
      <c r="D867" s="157"/>
      <c r="E867" s="157"/>
    </row>
    <row r="868" spans="1:5" ht="12.75">
      <c r="A868" s="157"/>
      <c r="B868" s="157"/>
      <c r="C868" s="157"/>
      <c r="D868" s="157"/>
      <c r="E868" s="157"/>
    </row>
    <row r="869" spans="1:5" ht="12.75">
      <c r="A869" s="157"/>
      <c r="B869" s="157"/>
      <c r="C869" s="157"/>
      <c r="D869" s="157"/>
      <c r="E869" s="157"/>
    </row>
    <row r="870" spans="1:5" ht="12.75">
      <c r="A870" s="157"/>
      <c r="B870" s="157"/>
      <c r="C870" s="157"/>
      <c r="D870" s="157"/>
      <c r="E870" s="157"/>
    </row>
    <row r="871" spans="1:5" ht="12.75">
      <c r="A871" s="157"/>
      <c r="B871" s="157"/>
      <c r="C871" s="157"/>
      <c r="D871" s="157"/>
      <c r="E871" s="157"/>
    </row>
    <row r="872" spans="1:5" ht="12.75">
      <c r="A872" s="157"/>
      <c r="B872" s="157"/>
      <c r="C872" s="157"/>
      <c r="D872" s="157"/>
      <c r="E872" s="157"/>
    </row>
    <row r="873" spans="1:5" ht="12.75">
      <c r="A873" s="157"/>
      <c r="B873" s="157"/>
      <c r="C873" s="157"/>
      <c r="D873" s="157"/>
      <c r="E873" s="157"/>
    </row>
    <row r="874" spans="1:5" ht="12.75">
      <c r="A874" s="157"/>
      <c r="B874" s="157"/>
      <c r="C874" s="157"/>
      <c r="D874" s="157"/>
      <c r="E874" s="157"/>
    </row>
    <row r="875" spans="1:5" ht="12.75">
      <c r="A875" s="157"/>
      <c r="B875" s="157"/>
      <c r="C875" s="157"/>
      <c r="D875" s="157"/>
      <c r="E875" s="157"/>
    </row>
    <row r="876" spans="1:5" ht="12.75">
      <c r="A876" s="157"/>
      <c r="B876" s="157"/>
      <c r="C876" s="157"/>
      <c r="D876" s="157"/>
      <c r="E876" s="157"/>
    </row>
    <row r="877" spans="1:5" ht="12.75">
      <c r="A877" s="157"/>
      <c r="B877" s="157"/>
      <c r="C877" s="157"/>
      <c r="D877" s="157"/>
      <c r="E877" s="157"/>
    </row>
    <row r="878" spans="1:5" ht="12.75">
      <c r="A878" s="157"/>
      <c r="B878" s="157"/>
      <c r="C878" s="157"/>
      <c r="D878" s="157"/>
      <c r="E878" s="157"/>
    </row>
    <row r="879" spans="1:5" ht="12.75">
      <c r="A879" s="157"/>
      <c r="B879" s="157"/>
      <c r="C879" s="157"/>
      <c r="D879" s="157"/>
      <c r="E879" s="157"/>
    </row>
    <row r="880" spans="1:5" ht="12.75">
      <c r="A880" s="157"/>
      <c r="B880" s="157"/>
      <c r="C880" s="157"/>
      <c r="D880" s="157"/>
      <c r="E880" s="157"/>
    </row>
    <row r="881" spans="1:5" ht="12.75">
      <c r="A881" s="157"/>
      <c r="B881" s="157"/>
      <c r="C881" s="157"/>
      <c r="D881" s="157"/>
      <c r="E881" s="157"/>
    </row>
    <row r="882" spans="1:5" ht="12.75">
      <c r="A882" s="157"/>
      <c r="B882" s="157"/>
      <c r="C882" s="157"/>
      <c r="D882" s="157"/>
      <c r="E882" s="157"/>
    </row>
    <row r="883" spans="1:5" ht="12.75">
      <c r="A883" s="157"/>
      <c r="B883" s="157"/>
      <c r="C883" s="157"/>
      <c r="D883" s="157"/>
      <c r="E883" s="157"/>
    </row>
    <row r="884" spans="1:5" ht="12.75">
      <c r="A884" s="157"/>
      <c r="B884" s="157"/>
      <c r="C884" s="157"/>
      <c r="D884" s="157"/>
      <c r="E884" s="157"/>
    </row>
    <row r="885" spans="1:5" ht="12.75">
      <c r="A885" s="157"/>
      <c r="B885" s="157"/>
      <c r="C885" s="157"/>
      <c r="D885" s="157"/>
      <c r="E885" s="157"/>
    </row>
    <row r="886" spans="1:5" ht="12.75">
      <c r="A886" s="157"/>
      <c r="B886" s="157"/>
      <c r="C886" s="157"/>
      <c r="D886" s="157"/>
      <c r="E886" s="157"/>
    </row>
    <row r="887" spans="1:5" ht="12.75">
      <c r="A887" s="157"/>
      <c r="B887" s="157"/>
      <c r="C887" s="157"/>
      <c r="D887" s="157"/>
      <c r="E887" s="157"/>
    </row>
    <row r="888" spans="1:5" ht="12.75">
      <c r="A888" s="157"/>
      <c r="B888" s="157"/>
      <c r="C888" s="157"/>
      <c r="D888" s="157"/>
      <c r="E888" s="157"/>
    </row>
    <row r="889" spans="1:5" ht="12.75">
      <c r="A889" s="157"/>
      <c r="B889" s="157"/>
      <c r="C889" s="157"/>
      <c r="D889" s="157"/>
      <c r="E889" s="157"/>
    </row>
    <row r="890" spans="1:5" ht="12.75">
      <c r="A890" s="157"/>
      <c r="B890" s="157"/>
      <c r="C890" s="157"/>
      <c r="D890" s="157"/>
      <c r="E890" s="157"/>
    </row>
    <row r="891" spans="1:5" ht="12.75">
      <c r="A891" s="157"/>
      <c r="B891" s="157"/>
      <c r="C891" s="157"/>
      <c r="D891" s="157"/>
      <c r="E891" s="157"/>
    </row>
    <row r="892" spans="1:5" ht="12.75">
      <c r="A892" s="157"/>
      <c r="B892" s="157"/>
      <c r="C892" s="157"/>
      <c r="D892" s="157"/>
      <c r="E892" s="157"/>
    </row>
    <row r="893" spans="1:5" ht="12.75">
      <c r="A893" s="157"/>
      <c r="B893" s="157"/>
      <c r="C893" s="157"/>
      <c r="D893" s="157"/>
      <c r="E893" s="157"/>
    </row>
    <row r="894" spans="1:5" ht="12.75">
      <c r="A894" s="157"/>
      <c r="B894" s="157"/>
      <c r="C894" s="157"/>
      <c r="D894" s="157"/>
      <c r="E894" s="157"/>
    </row>
    <row r="895" spans="1:5" ht="12.75">
      <c r="A895" s="157"/>
      <c r="B895" s="157"/>
      <c r="C895" s="157"/>
      <c r="D895" s="157"/>
      <c r="E895" s="157"/>
    </row>
    <row r="896" spans="1:5" ht="12.75">
      <c r="A896" s="157"/>
      <c r="B896" s="157"/>
      <c r="C896" s="157"/>
      <c r="D896" s="157"/>
      <c r="E896" s="157"/>
    </row>
    <row r="897" spans="1:5" ht="12.75">
      <c r="A897" s="157"/>
      <c r="B897" s="157"/>
      <c r="C897" s="157"/>
      <c r="D897" s="157"/>
      <c r="E897" s="157"/>
    </row>
    <row r="898" spans="1:5" ht="12.75">
      <c r="A898" s="157"/>
      <c r="B898" s="157"/>
      <c r="C898" s="157"/>
      <c r="D898" s="157"/>
      <c r="E898" s="157"/>
    </row>
    <row r="899" spans="1:5" ht="12.75">
      <c r="A899" s="157"/>
      <c r="B899" s="157"/>
      <c r="C899" s="157"/>
      <c r="D899" s="157"/>
      <c r="E899" s="157"/>
    </row>
    <row r="900" spans="1:5" ht="12.75">
      <c r="A900" s="157"/>
      <c r="B900" s="157"/>
      <c r="C900" s="157"/>
      <c r="D900" s="157"/>
      <c r="E900" s="157"/>
    </row>
    <row r="901" spans="1:5" ht="12.75">
      <c r="A901" s="157"/>
      <c r="B901" s="157"/>
      <c r="C901" s="157"/>
      <c r="D901" s="157"/>
      <c r="E901" s="157"/>
    </row>
    <row r="902" spans="1:5" ht="12.75">
      <c r="A902" s="157"/>
      <c r="B902" s="157"/>
      <c r="C902" s="157"/>
      <c r="D902" s="157"/>
      <c r="E902" s="157"/>
    </row>
    <row r="903" spans="1:5" ht="12.75">
      <c r="A903" s="157"/>
      <c r="B903" s="157"/>
      <c r="C903" s="157"/>
      <c r="D903" s="157"/>
      <c r="E903" s="157"/>
    </row>
    <row r="904" spans="1:5" ht="12.75">
      <c r="A904" s="157"/>
      <c r="B904" s="157"/>
      <c r="C904" s="157"/>
      <c r="D904" s="157"/>
      <c r="E904" s="157"/>
    </row>
    <row r="905" spans="1:5" ht="12.75">
      <c r="A905" s="157"/>
      <c r="B905" s="157"/>
      <c r="C905" s="157"/>
      <c r="D905" s="157"/>
      <c r="E905" s="157"/>
    </row>
    <row r="906" spans="1:5" ht="12.75">
      <c r="A906" s="157"/>
      <c r="B906" s="157"/>
      <c r="C906" s="157"/>
      <c r="D906" s="157"/>
      <c r="E906" s="157"/>
    </row>
    <row r="907" spans="1:5" ht="12.75">
      <c r="A907" s="157"/>
      <c r="B907" s="157"/>
      <c r="C907" s="157"/>
      <c r="D907" s="157"/>
      <c r="E907" s="157"/>
    </row>
    <row r="908" spans="1:5" ht="12.75">
      <c r="A908" s="157"/>
      <c r="B908" s="157"/>
      <c r="C908" s="157"/>
      <c r="D908" s="157"/>
      <c r="E908" s="157"/>
    </row>
    <row r="909" spans="1:5" ht="12.75">
      <c r="A909" s="157"/>
      <c r="B909" s="157"/>
      <c r="C909" s="157"/>
      <c r="D909" s="157"/>
      <c r="E909" s="157"/>
    </row>
    <row r="910" spans="1:5" ht="12.75">
      <c r="A910" s="157"/>
      <c r="B910" s="157"/>
      <c r="C910" s="157"/>
      <c r="D910" s="157"/>
      <c r="E910" s="157"/>
    </row>
    <row r="911" spans="1:5" ht="12.75">
      <c r="A911" s="157"/>
      <c r="B911" s="157"/>
      <c r="C911" s="157"/>
      <c r="D911" s="157"/>
      <c r="E911" s="157"/>
    </row>
    <row r="912" spans="1:5" ht="12.75">
      <c r="A912" s="157"/>
      <c r="B912" s="157"/>
      <c r="C912" s="157"/>
      <c r="D912" s="157"/>
      <c r="E912" s="157"/>
    </row>
    <row r="913" spans="1:5" ht="12.75">
      <c r="A913" s="157"/>
      <c r="B913" s="157"/>
      <c r="C913" s="157"/>
      <c r="D913" s="157"/>
      <c r="E913" s="157"/>
    </row>
    <row r="914" spans="1:5" ht="12.75">
      <c r="A914" s="157"/>
      <c r="B914" s="157"/>
      <c r="C914" s="157"/>
      <c r="D914" s="157"/>
      <c r="E914" s="157"/>
    </row>
    <row r="915" spans="1:5" ht="12.75">
      <c r="A915" s="157"/>
      <c r="B915" s="157"/>
      <c r="C915" s="157"/>
      <c r="D915" s="157"/>
      <c r="E915" s="157"/>
    </row>
    <row r="916" spans="1:5" ht="12.75">
      <c r="A916" s="157"/>
      <c r="B916" s="157"/>
      <c r="C916" s="157"/>
      <c r="D916" s="157"/>
      <c r="E916" s="157"/>
    </row>
    <row r="917" spans="1:5" ht="12.75">
      <c r="A917" s="157"/>
      <c r="B917" s="157"/>
      <c r="C917" s="157"/>
      <c r="D917" s="157"/>
      <c r="E917" s="157"/>
    </row>
    <row r="918" spans="1:5" ht="12.75">
      <c r="A918" s="157"/>
      <c r="B918" s="157"/>
      <c r="C918" s="157"/>
      <c r="D918" s="157"/>
      <c r="E918" s="157"/>
    </row>
    <row r="919" spans="1:5" ht="12.75">
      <c r="A919" s="157"/>
      <c r="B919" s="157"/>
      <c r="C919" s="157"/>
      <c r="D919" s="157"/>
      <c r="E919" s="157"/>
    </row>
    <row r="920" spans="1:5" ht="12.75">
      <c r="A920" s="157"/>
      <c r="B920" s="157"/>
      <c r="C920" s="157"/>
      <c r="D920" s="157"/>
      <c r="E920" s="157"/>
    </row>
    <row r="921" spans="1:5" ht="12.75">
      <c r="A921" s="157"/>
      <c r="B921" s="157"/>
      <c r="C921" s="157"/>
      <c r="D921" s="157"/>
      <c r="E921" s="157"/>
    </row>
    <row r="922" spans="1:5" ht="12.75">
      <c r="A922" s="157"/>
      <c r="B922" s="157"/>
      <c r="C922" s="157"/>
      <c r="D922" s="157"/>
      <c r="E922" s="157"/>
    </row>
    <row r="923" spans="1:5" ht="12.75">
      <c r="A923" s="157"/>
      <c r="B923" s="157"/>
      <c r="C923" s="157"/>
      <c r="D923" s="157"/>
      <c r="E923" s="157"/>
    </row>
    <row r="924" spans="1:5" ht="12.75">
      <c r="A924" s="157"/>
      <c r="B924" s="157"/>
      <c r="C924" s="157"/>
      <c r="D924" s="157"/>
      <c r="E924" s="157"/>
    </row>
    <row r="925" spans="1:5" ht="12.75">
      <c r="A925" s="157"/>
      <c r="B925" s="157"/>
      <c r="C925" s="157"/>
      <c r="D925" s="157"/>
      <c r="E925" s="157"/>
    </row>
    <row r="926" spans="1:5" ht="12.75">
      <c r="A926" s="157"/>
      <c r="B926" s="157"/>
      <c r="C926" s="157"/>
      <c r="D926" s="157"/>
      <c r="E926" s="157"/>
    </row>
    <row r="927" spans="1:5" ht="12.75">
      <c r="A927" s="157"/>
      <c r="B927" s="157"/>
      <c r="C927" s="157"/>
      <c r="D927" s="157"/>
      <c r="E927" s="157"/>
    </row>
    <row r="928" spans="1:5" ht="12.75">
      <c r="A928" s="157"/>
      <c r="B928" s="157"/>
      <c r="C928" s="157"/>
      <c r="D928" s="157"/>
      <c r="E928" s="157"/>
    </row>
    <row r="929" spans="1:5" ht="12.75">
      <c r="A929" s="157"/>
      <c r="B929" s="157"/>
      <c r="C929" s="157"/>
      <c r="D929" s="157"/>
      <c r="E929" s="157"/>
    </row>
    <row r="930" spans="1:5" ht="12.75">
      <c r="A930" s="157"/>
      <c r="B930" s="157"/>
      <c r="C930" s="157"/>
      <c r="D930" s="157"/>
      <c r="E930" s="157"/>
    </row>
    <row r="931" spans="1:5" ht="12.75">
      <c r="A931" s="157"/>
      <c r="B931" s="157"/>
      <c r="C931" s="157"/>
      <c r="D931" s="157"/>
      <c r="E931" s="157"/>
    </row>
    <row r="932" spans="1:5" ht="12.75">
      <c r="A932" s="157"/>
      <c r="B932" s="157"/>
      <c r="C932" s="157"/>
      <c r="D932" s="157"/>
      <c r="E932" s="157"/>
    </row>
    <row r="933" spans="1:5" ht="12.75">
      <c r="A933" s="157"/>
      <c r="B933" s="157"/>
      <c r="C933" s="157"/>
      <c r="D933" s="157"/>
      <c r="E933" s="157"/>
    </row>
    <row r="934" spans="1:5" ht="12.75">
      <c r="A934" s="157"/>
      <c r="B934" s="157"/>
      <c r="C934" s="157"/>
      <c r="D934" s="157"/>
      <c r="E934" s="157"/>
    </row>
    <row r="935" spans="1:5" ht="12.75">
      <c r="A935" s="157"/>
      <c r="B935" s="157"/>
      <c r="C935" s="157"/>
      <c r="D935" s="157"/>
      <c r="E935" s="157"/>
    </row>
    <row r="936" spans="1:5" ht="12.75">
      <c r="A936" s="157"/>
      <c r="B936" s="157"/>
      <c r="C936" s="157"/>
      <c r="D936" s="157"/>
      <c r="E936" s="157"/>
    </row>
    <row r="937" spans="1:5" ht="12.75">
      <c r="A937" s="157"/>
      <c r="B937" s="157"/>
      <c r="C937" s="157"/>
      <c r="D937" s="157"/>
      <c r="E937" s="157"/>
    </row>
    <row r="938" spans="1:5" ht="12.75">
      <c r="A938" s="157"/>
      <c r="B938" s="157"/>
      <c r="C938" s="157"/>
      <c r="D938" s="157"/>
      <c r="E938" s="157"/>
    </row>
    <row r="939" spans="1:5" ht="12.75">
      <c r="A939" s="157"/>
      <c r="B939" s="157"/>
      <c r="C939" s="157"/>
      <c r="D939" s="157"/>
      <c r="E939" s="157"/>
    </row>
    <row r="940" spans="1:5" ht="12.75">
      <c r="A940" s="157"/>
      <c r="B940" s="157"/>
      <c r="C940" s="157"/>
      <c r="D940" s="157"/>
      <c r="E940" s="157"/>
    </row>
    <row r="941" spans="1:5" ht="12.75">
      <c r="A941" s="157"/>
      <c r="B941" s="157"/>
      <c r="C941" s="157"/>
      <c r="D941" s="157"/>
      <c r="E941" s="157"/>
    </row>
    <row r="942" spans="1:5" ht="12.75">
      <c r="A942" s="157"/>
      <c r="B942" s="157"/>
      <c r="C942" s="157"/>
      <c r="D942" s="157"/>
      <c r="E942" s="157"/>
    </row>
    <row r="943" spans="1:5" ht="12.75">
      <c r="A943" s="157"/>
      <c r="B943" s="157"/>
      <c r="C943" s="157"/>
      <c r="D943" s="157"/>
      <c r="E943" s="157"/>
    </row>
    <row r="944" spans="1:5" ht="12.75">
      <c r="A944" s="157"/>
      <c r="B944" s="157"/>
      <c r="C944" s="157"/>
      <c r="D944" s="157"/>
      <c r="E944" s="157"/>
    </row>
    <row r="945" spans="1:5" ht="12.75">
      <c r="A945" s="157"/>
      <c r="B945" s="157"/>
      <c r="C945" s="157"/>
      <c r="D945" s="157"/>
      <c r="E945" s="157"/>
    </row>
    <row r="946" spans="1:5" ht="12.75">
      <c r="A946" s="157"/>
      <c r="B946" s="157"/>
      <c r="C946" s="157"/>
      <c r="D946" s="157"/>
      <c r="E946" s="157"/>
    </row>
    <row r="947" spans="1:5" ht="12.75">
      <c r="A947" s="157"/>
      <c r="B947" s="157"/>
      <c r="C947" s="157"/>
      <c r="D947" s="157"/>
      <c r="E947" s="157"/>
    </row>
    <row r="948" spans="1:5" ht="12.75">
      <c r="A948" s="157"/>
      <c r="B948" s="157"/>
      <c r="C948" s="157"/>
      <c r="D948" s="157"/>
      <c r="E948" s="157"/>
    </row>
    <row r="949" spans="1:5" ht="12.75">
      <c r="A949" s="157"/>
      <c r="B949" s="157"/>
      <c r="C949" s="157"/>
      <c r="D949" s="157"/>
      <c r="E949" s="157"/>
    </row>
    <row r="950" spans="1:5" ht="12.75">
      <c r="A950" s="157"/>
      <c r="B950" s="157"/>
      <c r="C950" s="157"/>
      <c r="D950" s="157"/>
      <c r="E950" s="157"/>
    </row>
    <row r="951" spans="1:5" ht="12.75">
      <c r="A951" s="157"/>
      <c r="B951" s="157"/>
      <c r="C951" s="157"/>
      <c r="D951" s="157"/>
      <c r="E951" s="157"/>
    </row>
    <row r="952" spans="1:5" ht="12.75">
      <c r="A952" s="157"/>
      <c r="B952" s="157"/>
      <c r="C952" s="157"/>
      <c r="D952" s="157"/>
      <c r="E952" s="157"/>
    </row>
    <row r="953" spans="1:5" ht="12.75">
      <c r="A953" s="157"/>
      <c r="B953" s="157"/>
      <c r="C953" s="157"/>
      <c r="D953" s="157"/>
      <c r="E953" s="157"/>
    </row>
    <row r="954" spans="1:5" ht="12.75">
      <c r="A954" s="157"/>
      <c r="B954" s="157"/>
      <c r="C954" s="157"/>
      <c r="D954" s="157"/>
      <c r="E954" s="157"/>
    </row>
    <row r="955" spans="1:5" ht="12.75">
      <c r="A955" s="157"/>
      <c r="B955" s="157"/>
      <c r="C955" s="157"/>
      <c r="D955" s="157"/>
      <c r="E955" s="157"/>
    </row>
    <row r="956" spans="1:5" ht="12.75">
      <c r="A956" s="157"/>
      <c r="B956" s="157"/>
      <c r="C956" s="157"/>
      <c r="D956" s="157"/>
      <c r="E956" s="157"/>
    </row>
    <row r="957" spans="1:5" ht="12.75">
      <c r="A957" s="157"/>
      <c r="B957" s="157"/>
      <c r="C957" s="157"/>
      <c r="D957" s="157"/>
      <c r="E957" s="157"/>
    </row>
    <row r="958" spans="1:5" ht="12.75">
      <c r="A958" s="157"/>
      <c r="B958" s="157"/>
      <c r="C958" s="157"/>
      <c r="D958" s="157"/>
      <c r="E958" s="157"/>
    </row>
    <row r="959" spans="1:5" ht="12.75">
      <c r="A959" s="157"/>
      <c r="B959" s="157"/>
      <c r="C959" s="157"/>
      <c r="D959" s="157"/>
      <c r="E959" s="157"/>
    </row>
    <row r="960" spans="1:5" ht="12.75">
      <c r="A960" s="157"/>
      <c r="B960" s="157"/>
      <c r="C960" s="157"/>
      <c r="D960" s="157"/>
      <c r="E960" s="157"/>
    </row>
    <row r="961" spans="1:5" ht="12.75">
      <c r="A961" s="157"/>
      <c r="B961" s="157"/>
      <c r="C961" s="157"/>
      <c r="D961" s="157"/>
      <c r="E961" s="157"/>
    </row>
    <row r="962" spans="1:5" ht="12.75">
      <c r="A962" s="157"/>
      <c r="B962" s="157"/>
      <c r="C962" s="157"/>
      <c r="D962" s="157"/>
      <c r="E962" s="157"/>
    </row>
    <row r="963" spans="1:5" ht="12.75">
      <c r="A963" s="157"/>
      <c r="B963" s="157"/>
      <c r="C963" s="157"/>
      <c r="D963" s="157"/>
      <c r="E963" s="157"/>
    </row>
    <row r="964" spans="1:5" ht="12.75">
      <c r="A964" s="157"/>
      <c r="B964" s="157"/>
      <c r="C964" s="157"/>
      <c r="D964" s="157"/>
      <c r="E964" s="157"/>
    </row>
    <row r="965" spans="1:5" ht="12.75">
      <c r="A965" s="157"/>
      <c r="B965" s="157"/>
      <c r="C965" s="157"/>
      <c r="D965" s="157"/>
      <c r="E965" s="157"/>
    </row>
    <row r="966" spans="1:5" ht="12.75">
      <c r="A966" s="157"/>
      <c r="B966" s="157"/>
      <c r="C966" s="157"/>
      <c r="D966" s="157"/>
      <c r="E966" s="157"/>
    </row>
    <row r="967" spans="1:5" ht="12.75">
      <c r="A967" s="157"/>
      <c r="B967" s="157"/>
      <c r="C967" s="157"/>
      <c r="D967" s="157"/>
      <c r="E967" s="157"/>
    </row>
    <row r="968" spans="1:5" ht="12.75">
      <c r="A968" s="157"/>
      <c r="B968" s="157"/>
      <c r="C968" s="157"/>
      <c r="D968" s="157"/>
      <c r="E968" s="157"/>
    </row>
    <row r="969" spans="1:5" ht="12.75">
      <c r="A969" s="157"/>
      <c r="B969" s="157"/>
      <c r="C969" s="157"/>
      <c r="D969" s="157"/>
      <c r="E969" s="157"/>
    </row>
    <row r="970" spans="1:5" ht="12.75">
      <c r="A970" s="157"/>
      <c r="B970" s="157"/>
      <c r="C970" s="157"/>
      <c r="D970" s="157"/>
      <c r="E970" s="157"/>
    </row>
    <row r="971" spans="1:5" ht="12.75">
      <c r="A971" s="157"/>
      <c r="B971" s="157"/>
      <c r="C971" s="157"/>
      <c r="D971" s="157"/>
      <c r="E971" s="157"/>
    </row>
    <row r="972" spans="1:5" ht="12.75">
      <c r="A972" s="157"/>
      <c r="B972" s="157"/>
      <c r="C972" s="157"/>
      <c r="D972" s="157"/>
      <c r="E972" s="157"/>
    </row>
    <row r="973" spans="1:5" ht="12.75">
      <c r="A973" s="157"/>
      <c r="B973" s="157"/>
      <c r="C973" s="157"/>
      <c r="D973" s="157"/>
      <c r="E973" s="157"/>
    </row>
    <row r="974" spans="1:5" ht="12.75">
      <c r="A974" s="157"/>
      <c r="B974" s="157"/>
      <c r="C974" s="157"/>
      <c r="D974" s="157"/>
      <c r="E974" s="157"/>
    </row>
    <row r="975" spans="1:5" ht="12.75">
      <c r="A975" s="157"/>
      <c r="B975" s="157"/>
      <c r="C975" s="157"/>
      <c r="D975" s="157"/>
      <c r="E975" s="157"/>
    </row>
    <row r="976" spans="1:5" ht="12.75">
      <c r="A976" s="157"/>
      <c r="B976" s="157"/>
      <c r="C976" s="157"/>
      <c r="D976" s="157"/>
      <c r="E976" s="157"/>
    </row>
    <row r="977" spans="1:5" ht="12.75">
      <c r="A977" s="157"/>
      <c r="B977" s="157"/>
      <c r="C977" s="157"/>
      <c r="D977" s="157"/>
      <c r="E977" s="157"/>
    </row>
    <row r="978" spans="1:5" ht="12.75">
      <c r="A978" s="157"/>
      <c r="B978" s="157"/>
      <c r="C978" s="157"/>
      <c r="D978" s="157"/>
      <c r="E978" s="157"/>
    </row>
    <row r="979" spans="1:5" ht="12.75">
      <c r="A979" s="157"/>
      <c r="B979" s="157"/>
      <c r="C979" s="157"/>
      <c r="D979" s="157"/>
      <c r="E979" s="157"/>
    </row>
    <row r="980" spans="1:5" ht="12.75">
      <c r="A980" s="157"/>
      <c r="B980" s="157"/>
      <c r="C980" s="157"/>
      <c r="D980" s="157"/>
      <c r="E980" s="157"/>
    </row>
    <row r="981" spans="1:5" ht="12.75">
      <c r="A981" s="157"/>
      <c r="B981" s="157"/>
      <c r="C981" s="157"/>
      <c r="D981" s="157"/>
      <c r="E981" s="157"/>
    </row>
    <row r="982" spans="1:5" ht="12.75">
      <c r="A982" s="157"/>
      <c r="B982" s="157"/>
      <c r="C982" s="157"/>
      <c r="D982" s="157"/>
      <c r="E982" s="157"/>
    </row>
    <row r="983" spans="1:5" ht="12.75">
      <c r="A983" s="157"/>
      <c r="B983" s="157"/>
      <c r="C983" s="157"/>
      <c r="D983" s="157"/>
      <c r="E983" s="157"/>
    </row>
    <row r="984" spans="1:5" ht="12.75">
      <c r="A984" s="157"/>
      <c r="B984" s="157"/>
      <c r="C984" s="157"/>
      <c r="D984" s="157"/>
      <c r="E984" s="157"/>
    </row>
    <row r="985" spans="1:5" ht="12.75">
      <c r="A985" s="157"/>
      <c r="B985" s="157"/>
      <c r="C985" s="157"/>
      <c r="D985" s="157"/>
      <c r="E985" s="157"/>
    </row>
    <row r="986" spans="1:5" ht="12.75">
      <c r="A986" s="157"/>
      <c r="B986" s="157"/>
      <c r="C986" s="157"/>
      <c r="D986" s="157"/>
      <c r="E986" s="157"/>
    </row>
    <row r="987" spans="1:5" ht="12.75">
      <c r="A987" s="157"/>
      <c r="B987" s="157"/>
      <c r="C987" s="157"/>
      <c r="D987" s="157"/>
      <c r="E987" s="157"/>
    </row>
    <row r="988" spans="1:5" ht="12.75">
      <c r="A988" s="157"/>
      <c r="B988" s="157"/>
      <c r="C988" s="157"/>
      <c r="D988" s="157"/>
      <c r="E988" s="157"/>
    </row>
    <row r="989" spans="1:5" ht="12.75">
      <c r="A989" s="157"/>
      <c r="B989" s="157"/>
      <c r="C989" s="157"/>
      <c r="D989" s="157"/>
      <c r="E989" s="157"/>
    </row>
    <row r="990" spans="1:5" ht="12.75">
      <c r="A990" s="157"/>
      <c r="B990" s="157"/>
      <c r="C990" s="157"/>
      <c r="D990" s="157"/>
      <c r="E990" s="157"/>
    </row>
    <row r="991" spans="1:5" ht="12.75">
      <c r="A991" s="157"/>
      <c r="B991" s="157"/>
      <c r="C991" s="157"/>
      <c r="D991" s="157"/>
      <c r="E991" s="157"/>
    </row>
    <row r="992" spans="1:5" ht="12.75">
      <c r="A992" s="157"/>
      <c r="B992" s="157"/>
      <c r="C992" s="157"/>
      <c r="D992" s="157"/>
      <c r="E992" s="157"/>
    </row>
    <row r="993" spans="1:5" ht="12.75">
      <c r="A993" s="157"/>
      <c r="B993" s="157"/>
      <c r="C993" s="157"/>
      <c r="D993" s="157"/>
      <c r="E993" s="157"/>
    </row>
    <row r="994" spans="1:5" ht="12.75">
      <c r="A994" s="157"/>
      <c r="B994" s="157"/>
      <c r="C994" s="157"/>
      <c r="D994" s="157"/>
      <c r="E994" s="157"/>
    </row>
    <row r="995" spans="1:5" ht="12.75">
      <c r="A995" s="157"/>
      <c r="B995" s="157"/>
      <c r="C995" s="157"/>
      <c r="D995" s="157"/>
      <c r="E995" s="157"/>
    </row>
    <row r="996" spans="1:5" ht="12.75">
      <c r="A996" s="157"/>
      <c r="B996" s="157"/>
      <c r="C996" s="157"/>
      <c r="D996" s="157"/>
      <c r="E996" s="157"/>
    </row>
    <row r="997" spans="1:5" ht="12.75">
      <c r="A997" s="157"/>
      <c r="B997" s="157"/>
      <c r="C997" s="157"/>
      <c r="D997" s="157"/>
      <c r="E997" s="157"/>
    </row>
    <row r="998" spans="1:5" ht="12.75">
      <c r="A998" s="157"/>
      <c r="B998" s="157"/>
      <c r="C998" s="157"/>
      <c r="D998" s="157"/>
      <c r="E998" s="157"/>
    </row>
    <row r="999" spans="1:5" ht="12.75">
      <c r="A999" s="157"/>
      <c r="B999" s="157"/>
      <c r="C999" s="157"/>
      <c r="D999" s="157"/>
      <c r="E999" s="157"/>
    </row>
    <row r="1000" spans="1:5" ht="12.75">
      <c r="A1000" s="157"/>
      <c r="B1000" s="157"/>
      <c r="C1000" s="157"/>
      <c r="D1000" s="157"/>
      <c r="E1000" s="157"/>
    </row>
    <row r="1001" spans="1:5" ht="12.75">
      <c r="A1001" s="157"/>
      <c r="B1001" s="157"/>
      <c r="C1001" s="157"/>
      <c r="D1001" s="157"/>
      <c r="E1001" s="157"/>
    </row>
    <row r="1002" spans="1:5" ht="12.75">
      <c r="A1002" s="157"/>
      <c r="B1002" s="157"/>
      <c r="C1002" s="157"/>
      <c r="D1002" s="157"/>
      <c r="E1002" s="157"/>
    </row>
    <row r="1003" spans="1:5" ht="12.75">
      <c r="A1003" s="157"/>
      <c r="B1003" s="157"/>
      <c r="C1003" s="157"/>
      <c r="D1003" s="157"/>
      <c r="E1003" s="157"/>
    </row>
    <row r="1004" spans="1:5" ht="12.75">
      <c r="A1004" s="157"/>
      <c r="B1004" s="157"/>
      <c r="C1004" s="157"/>
      <c r="D1004" s="157"/>
      <c r="E1004" s="157"/>
    </row>
    <row r="1005" spans="1:5" ht="12.75">
      <c r="A1005" s="157"/>
      <c r="B1005" s="157"/>
      <c r="C1005" s="157"/>
      <c r="D1005" s="157"/>
      <c r="E1005" s="157"/>
    </row>
    <row r="1006" spans="1:5" ht="12.75">
      <c r="A1006" s="157"/>
      <c r="B1006" s="157"/>
      <c r="C1006" s="157"/>
      <c r="D1006" s="157"/>
      <c r="E1006" s="157"/>
    </row>
    <row r="1007" spans="1:5" ht="12.75">
      <c r="A1007" s="157"/>
      <c r="B1007" s="157"/>
      <c r="C1007" s="157"/>
      <c r="D1007" s="157"/>
      <c r="E1007" s="157"/>
    </row>
    <row r="1008" spans="1:5" ht="12.75">
      <c r="A1008" s="157"/>
      <c r="B1008" s="157"/>
      <c r="C1008" s="157"/>
      <c r="D1008" s="157"/>
      <c r="E1008" s="157"/>
    </row>
    <row r="1009" spans="1:5" ht="12.75">
      <c r="A1009" s="157"/>
      <c r="B1009" s="157"/>
      <c r="C1009" s="157"/>
      <c r="D1009" s="157"/>
      <c r="E1009" s="157"/>
    </row>
    <row r="1010" spans="1:5" ht="12.75">
      <c r="A1010" s="157"/>
      <c r="B1010" s="157"/>
      <c r="C1010" s="157"/>
      <c r="D1010" s="157"/>
      <c r="E1010" s="157"/>
    </row>
    <row r="1011" spans="1:5" ht="12.75">
      <c r="A1011" s="157"/>
      <c r="B1011" s="157"/>
      <c r="C1011" s="157"/>
      <c r="D1011" s="157"/>
      <c r="E1011" s="157"/>
    </row>
    <row r="1012" spans="1:5" ht="12.75">
      <c r="A1012" s="157"/>
      <c r="B1012" s="157"/>
      <c r="C1012" s="157"/>
      <c r="D1012" s="157"/>
      <c r="E1012" s="157"/>
    </row>
    <row r="1013" spans="1:5" ht="12.75">
      <c r="A1013" s="157"/>
      <c r="B1013" s="157"/>
      <c r="C1013" s="157"/>
      <c r="D1013" s="157"/>
      <c r="E1013" s="157"/>
    </row>
    <row r="1014" spans="1:5" ht="12.75">
      <c r="A1014" s="157"/>
      <c r="B1014" s="157"/>
      <c r="C1014" s="157"/>
      <c r="D1014" s="157"/>
      <c r="E1014" s="157"/>
    </row>
    <row r="1015" spans="1:5" ht="12.75">
      <c r="A1015" s="157"/>
      <c r="B1015" s="157"/>
      <c r="C1015" s="157"/>
      <c r="D1015" s="157"/>
      <c r="E1015" s="157"/>
    </row>
    <row r="1016" spans="1:5" ht="12.75">
      <c r="A1016" s="157"/>
      <c r="B1016" s="157"/>
      <c r="C1016" s="157"/>
      <c r="D1016" s="157"/>
      <c r="E1016" s="157"/>
    </row>
    <row r="1017" spans="1:5" ht="12.75">
      <c r="A1017" s="157"/>
      <c r="B1017" s="157"/>
      <c r="C1017" s="157"/>
      <c r="D1017" s="157"/>
      <c r="E1017" s="157"/>
    </row>
    <row r="1018" spans="1:5" ht="12.75">
      <c r="A1018" s="157"/>
      <c r="B1018" s="157"/>
      <c r="C1018" s="157"/>
      <c r="D1018" s="157"/>
      <c r="E1018" s="157"/>
    </row>
    <row r="1019" spans="1:5" ht="12.75">
      <c r="A1019" s="157"/>
      <c r="B1019" s="157"/>
      <c r="C1019" s="157"/>
      <c r="D1019" s="157"/>
      <c r="E1019" s="157"/>
    </row>
    <row r="1020" spans="1:5" ht="12.75">
      <c r="A1020" s="157"/>
      <c r="B1020" s="157"/>
      <c r="C1020" s="157"/>
      <c r="D1020" s="157"/>
      <c r="E1020" s="157"/>
    </row>
    <row r="1021" spans="1:5" ht="12.75">
      <c r="A1021" s="157"/>
      <c r="B1021" s="157"/>
      <c r="C1021" s="157"/>
      <c r="D1021" s="157"/>
      <c r="E1021" s="157"/>
    </row>
    <row r="1022" spans="1:5" ht="12.75">
      <c r="A1022" s="157"/>
      <c r="B1022" s="157"/>
      <c r="C1022" s="157"/>
      <c r="D1022" s="157"/>
      <c r="E1022" s="157"/>
    </row>
    <row r="1023" spans="1:5" ht="12.75">
      <c r="A1023" s="157"/>
      <c r="B1023" s="157"/>
      <c r="C1023" s="157"/>
      <c r="D1023" s="157"/>
      <c r="E1023" s="157"/>
    </row>
    <row r="1024" spans="1:5" ht="12.75">
      <c r="A1024" s="157"/>
      <c r="B1024" s="157"/>
      <c r="C1024" s="157"/>
      <c r="D1024" s="157"/>
      <c r="E1024" s="157"/>
    </row>
    <row r="1025" spans="1:5" ht="12.75">
      <c r="A1025" s="157"/>
      <c r="B1025" s="157"/>
      <c r="C1025" s="157"/>
      <c r="D1025" s="157"/>
      <c r="E1025" s="157"/>
    </row>
    <row r="1026" spans="1:5" ht="12.75">
      <c r="A1026" s="157"/>
      <c r="B1026" s="157"/>
      <c r="C1026" s="157"/>
      <c r="D1026" s="157"/>
      <c r="E1026" s="157"/>
    </row>
    <row r="1027" spans="1:5" ht="12.75">
      <c r="A1027" s="157"/>
      <c r="B1027" s="157"/>
      <c r="C1027" s="157"/>
      <c r="D1027" s="157"/>
      <c r="E1027" s="157"/>
    </row>
    <row r="1028" spans="1:5" ht="12.75">
      <c r="A1028" s="157"/>
      <c r="B1028" s="157"/>
      <c r="C1028" s="157"/>
      <c r="D1028" s="157"/>
      <c r="E1028" s="157"/>
    </row>
    <row r="1029" spans="1:5" ht="12.75">
      <c r="A1029" s="157"/>
      <c r="B1029" s="157"/>
      <c r="C1029" s="157"/>
      <c r="D1029" s="157"/>
      <c r="E1029" s="157"/>
    </row>
    <row r="1030" spans="1:5" ht="12.75">
      <c r="A1030" s="157"/>
      <c r="B1030" s="157"/>
      <c r="C1030" s="157"/>
      <c r="D1030" s="157"/>
      <c r="E1030" s="157"/>
    </row>
    <row r="1031" spans="1:5" ht="12.75">
      <c r="A1031" s="157"/>
      <c r="B1031" s="157"/>
      <c r="C1031" s="157"/>
      <c r="D1031" s="157"/>
      <c r="E1031" s="157"/>
    </row>
    <row r="1032" spans="1:5" ht="12.75">
      <c r="A1032" s="157"/>
      <c r="B1032" s="157"/>
      <c r="C1032" s="157"/>
      <c r="D1032" s="157"/>
      <c r="E1032" s="157"/>
    </row>
    <row r="1033" spans="1:5" ht="12.75">
      <c r="A1033" s="157"/>
      <c r="B1033" s="157"/>
      <c r="C1033" s="157"/>
      <c r="D1033" s="157"/>
      <c r="E1033" s="157"/>
    </row>
    <row r="1034" spans="1:5" ht="12.75">
      <c r="A1034" s="157"/>
      <c r="B1034" s="157"/>
      <c r="C1034" s="157"/>
      <c r="D1034" s="157"/>
      <c r="E1034" s="157"/>
    </row>
    <row r="1035" spans="1:5" ht="12.75">
      <c r="A1035" s="157"/>
      <c r="B1035" s="157"/>
      <c r="C1035" s="157"/>
      <c r="D1035" s="157"/>
      <c r="E1035" s="157"/>
    </row>
    <row r="1036" spans="1:5" ht="12.75">
      <c r="A1036" s="157"/>
      <c r="B1036" s="157"/>
      <c r="C1036" s="157"/>
      <c r="D1036" s="157"/>
      <c r="E1036" s="157"/>
    </row>
    <row r="1037" spans="1:5" ht="12.75">
      <c r="A1037" s="157"/>
      <c r="B1037" s="157"/>
      <c r="C1037" s="157"/>
      <c r="D1037" s="157"/>
      <c r="E1037" s="157"/>
    </row>
    <row r="1038" spans="1:5" ht="12.75">
      <c r="A1038" s="157"/>
      <c r="B1038" s="157"/>
      <c r="C1038" s="157"/>
      <c r="D1038" s="157"/>
      <c r="E1038" s="157"/>
    </row>
    <row r="1039" spans="1:5" ht="12.75">
      <c r="A1039" s="157"/>
      <c r="B1039" s="157"/>
      <c r="C1039" s="157"/>
      <c r="D1039" s="157"/>
      <c r="E1039" s="157"/>
    </row>
    <row r="1040" spans="1:5" ht="12.75">
      <c r="A1040" s="157"/>
      <c r="B1040" s="157"/>
      <c r="C1040" s="157"/>
      <c r="D1040" s="157"/>
      <c r="E1040" s="157"/>
    </row>
    <row r="1041" spans="1:5" ht="12.75">
      <c r="A1041" s="157"/>
      <c r="B1041" s="157"/>
      <c r="C1041" s="157"/>
      <c r="D1041" s="157"/>
      <c r="E1041" s="157"/>
    </row>
    <row r="1042" spans="1:5" ht="12.75">
      <c r="A1042" s="157"/>
      <c r="B1042" s="157"/>
      <c r="C1042" s="157"/>
      <c r="D1042" s="157"/>
      <c r="E1042" s="157"/>
    </row>
    <row r="1043" spans="1:5" ht="12.75">
      <c r="A1043" s="157"/>
      <c r="B1043" s="157"/>
      <c r="C1043" s="157"/>
      <c r="D1043" s="157"/>
      <c r="E1043" s="157"/>
    </row>
    <row r="1044" spans="1:5" ht="12.75">
      <c r="A1044" s="157"/>
      <c r="B1044" s="157"/>
      <c r="C1044" s="157"/>
      <c r="D1044" s="157"/>
      <c r="E1044" s="157"/>
    </row>
    <row r="1045" spans="1:5" ht="12.75">
      <c r="A1045" s="157"/>
      <c r="B1045" s="157"/>
      <c r="C1045" s="157"/>
      <c r="D1045" s="157"/>
      <c r="E1045" s="157"/>
    </row>
    <row r="1046" spans="1:5" ht="12.75">
      <c r="A1046" s="157"/>
      <c r="B1046" s="157"/>
      <c r="C1046" s="157"/>
      <c r="D1046" s="157"/>
      <c r="E1046" s="157"/>
    </row>
    <row r="1047" spans="1:5" ht="12.75">
      <c r="A1047" s="157"/>
      <c r="B1047" s="157"/>
      <c r="C1047" s="157"/>
      <c r="D1047" s="157"/>
      <c r="E1047" s="157"/>
    </row>
    <row r="1048" spans="1:5" ht="12.75">
      <c r="A1048" s="157"/>
      <c r="B1048" s="157"/>
      <c r="C1048" s="157"/>
      <c r="D1048" s="157"/>
      <c r="E1048" s="157"/>
    </row>
    <row r="1049" spans="1:5" ht="12.75">
      <c r="A1049" s="157"/>
      <c r="B1049" s="157"/>
      <c r="C1049" s="157"/>
      <c r="D1049" s="157"/>
      <c r="E1049" s="157"/>
    </row>
    <row r="1050" spans="1:5" ht="12.75">
      <c r="A1050" s="157"/>
      <c r="B1050" s="157"/>
      <c r="C1050" s="157"/>
      <c r="D1050" s="157"/>
      <c r="E1050" s="157"/>
    </row>
    <row r="1051" spans="1:5" ht="12.75">
      <c r="A1051" s="157"/>
      <c r="B1051" s="157"/>
      <c r="C1051" s="157"/>
      <c r="D1051" s="157"/>
      <c r="E1051" s="157"/>
    </row>
    <row r="1052" spans="1:5" ht="12.75">
      <c r="A1052" s="157"/>
      <c r="B1052" s="157"/>
      <c r="C1052" s="157"/>
      <c r="D1052" s="157"/>
      <c r="E1052" s="157"/>
    </row>
    <row r="1053" spans="1:5" ht="12.75">
      <c r="A1053" s="157"/>
      <c r="B1053" s="157"/>
      <c r="C1053" s="157"/>
      <c r="D1053" s="157"/>
      <c r="E1053" s="157"/>
    </row>
    <row r="1054" spans="1:5" ht="12.75">
      <c r="A1054" s="157"/>
      <c r="B1054" s="157"/>
      <c r="C1054" s="157"/>
      <c r="D1054" s="157"/>
      <c r="E1054" s="157"/>
    </row>
    <row r="1055" spans="1:5" ht="12.75">
      <c r="A1055" s="157"/>
      <c r="B1055" s="157"/>
      <c r="C1055" s="157"/>
      <c r="D1055" s="157"/>
      <c r="E1055" s="157"/>
    </row>
    <row r="1056" spans="1:5" ht="12.75">
      <c r="A1056" s="157"/>
      <c r="B1056" s="157"/>
      <c r="C1056" s="157"/>
      <c r="D1056" s="157"/>
      <c r="E1056" s="157"/>
    </row>
    <row r="1057" spans="1:5" ht="12.75">
      <c r="A1057" s="157"/>
      <c r="B1057" s="157"/>
      <c r="C1057" s="157"/>
      <c r="D1057" s="157"/>
      <c r="E1057" s="157"/>
    </row>
    <row r="1058" spans="1:5" ht="12.75">
      <c r="A1058" s="157"/>
      <c r="B1058" s="157"/>
      <c r="C1058" s="157"/>
      <c r="D1058" s="157"/>
      <c r="E1058" s="157"/>
    </row>
    <row r="1059" spans="1:5" ht="12.75">
      <c r="A1059" s="157"/>
      <c r="B1059" s="157"/>
      <c r="C1059" s="157"/>
      <c r="D1059" s="157"/>
      <c r="E1059" s="157"/>
    </row>
    <row r="1060" spans="1:5" ht="12.75">
      <c r="A1060" s="157"/>
      <c r="B1060" s="157"/>
      <c r="C1060" s="157"/>
      <c r="D1060" s="157"/>
      <c r="E1060" s="157"/>
    </row>
    <row r="1061" spans="1:5" ht="12.75">
      <c r="A1061" s="157"/>
      <c r="B1061" s="157"/>
      <c r="C1061" s="157"/>
      <c r="D1061" s="157"/>
      <c r="E1061" s="157"/>
    </row>
    <row r="1062" spans="1:5" ht="12.75">
      <c r="A1062" s="157"/>
      <c r="B1062" s="157"/>
      <c r="C1062" s="157"/>
      <c r="D1062" s="157"/>
      <c r="E1062" s="157"/>
    </row>
    <row r="1063" spans="1:5" ht="12.75">
      <c r="A1063" s="157"/>
      <c r="B1063" s="157"/>
      <c r="C1063" s="157"/>
      <c r="D1063" s="157"/>
      <c r="E1063" s="157"/>
    </row>
    <row r="1064" spans="1:5" ht="12.75">
      <c r="A1064" s="157"/>
      <c r="B1064" s="157"/>
      <c r="C1064" s="157"/>
      <c r="D1064" s="157"/>
      <c r="E1064" s="157"/>
    </row>
    <row r="1065" spans="1:5" ht="12.75">
      <c r="A1065" s="157"/>
      <c r="B1065" s="157"/>
      <c r="C1065" s="157"/>
      <c r="D1065" s="157"/>
      <c r="E1065" s="157"/>
    </row>
    <row r="1066" spans="1:5" ht="12.75">
      <c r="A1066" s="157"/>
      <c r="B1066" s="157"/>
      <c r="C1066" s="157"/>
      <c r="D1066" s="157"/>
      <c r="E1066" s="157"/>
    </row>
    <row r="1067" spans="1:5" ht="12.75">
      <c r="A1067" s="157"/>
      <c r="B1067" s="157"/>
      <c r="C1067" s="157"/>
      <c r="D1067" s="157"/>
      <c r="E1067" s="157"/>
    </row>
    <row r="1068" spans="1:5" ht="12.75">
      <c r="A1068" s="157"/>
      <c r="B1068" s="157"/>
      <c r="C1068" s="157"/>
      <c r="D1068" s="157"/>
      <c r="E1068" s="157"/>
    </row>
    <row r="1069" spans="1:5" ht="12.75">
      <c r="A1069" s="157"/>
      <c r="B1069" s="157"/>
      <c r="C1069" s="157"/>
      <c r="D1069" s="157"/>
      <c r="E1069" s="157"/>
    </row>
    <row r="1070" spans="1:5" ht="12.75">
      <c r="A1070" s="157"/>
      <c r="B1070" s="157"/>
      <c r="C1070" s="157"/>
      <c r="D1070" s="157"/>
      <c r="E1070" s="157"/>
    </row>
    <row r="1071" spans="1:5" ht="12.75">
      <c r="A1071" s="157"/>
      <c r="B1071" s="157"/>
      <c r="C1071" s="157"/>
      <c r="D1071" s="157"/>
      <c r="E1071" s="157"/>
    </row>
    <row r="1072" spans="1:5" ht="12.75">
      <c r="A1072" s="157"/>
      <c r="B1072" s="157"/>
      <c r="C1072" s="157"/>
      <c r="D1072" s="157"/>
      <c r="E1072" s="157"/>
    </row>
    <row r="1073" spans="1:5" ht="12.75">
      <c r="A1073" s="157"/>
      <c r="B1073" s="157"/>
      <c r="C1073" s="157"/>
      <c r="D1073" s="157"/>
      <c r="E1073" s="157"/>
    </row>
    <row r="1074" spans="1:5" ht="12.75">
      <c r="A1074" s="157"/>
      <c r="B1074" s="157"/>
      <c r="C1074" s="157"/>
      <c r="D1074" s="157"/>
      <c r="E1074" s="157"/>
    </row>
    <row r="1075" spans="1:5" ht="12.75">
      <c r="A1075" s="157"/>
      <c r="B1075" s="157"/>
      <c r="C1075" s="157"/>
      <c r="D1075" s="157"/>
      <c r="E1075" s="157"/>
    </row>
    <row r="1076" spans="1:5" ht="12.75">
      <c r="A1076" s="157"/>
      <c r="B1076" s="157"/>
      <c r="C1076" s="157"/>
      <c r="D1076" s="157"/>
      <c r="E1076" s="157"/>
    </row>
    <row r="1077" spans="1:5" ht="12.75">
      <c r="A1077" s="157"/>
      <c r="B1077" s="157"/>
      <c r="C1077" s="157"/>
      <c r="D1077" s="157"/>
      <c r="E1077" s="157"/>
    </row>
    <row r="1078" spans="1:5" ht="12.75">
      <c r="A1078" s="157"/>
      <c r="B1078" s="157"/>
      <c r="C1078" s="157"/>
      <c r="D1078" s="157"/>
      <c r="E1078" s="157"/>
    </row>
    <row r="1079" spans="1:5" ht="12.75">
      <c r="A1079" s="157"/>
      <c r="B1079" s="157"/>
      <c r="C1079" s="157"/>
      <c r="D1079" s="157"/>
      <c r="E1079" s="157"/>
    </row>
    <row r="1080" spans="1:5" ht="12.75">
      <c r="A1080" s="157"/>
      <c r="B1080" s="157"/>
      <c r="C1080" s="157"/>
      <c r="D1080" s="157"/>
      <c r="E1080" s="157"/>
    </row>
    <row r="1081" spans="1:5" ht="12.75">
      <c r="A1081" s="157"/>
      <c r="B1081" s="157"/>
      <c r="C1081" s="157"/>
      <c r="D1081" s="157"/>
      <c r="E1081" s="157"/>
    </row>
    <row r="1082" spans="1:5" ht="12.75">
      <c r="A1082" s="157"/>
      <c r="B1082" s="157"/>
      <c r="C1082" s="157"/>
      <c r="D1082" s="157"/>
      <c r="E1082" s="157"/>
    </row>
    <row r="1083" spans="1:5" ht="12.75">
      <c r="A1083" s="157"/>
      <c r="B1083" s="157"/>
      <c r="C1083" s="157"/>
      <c r="D1083" s="157"/>
      <c r="E1083" s="157"/>
    </row>
    <row r="1084" spans="1:5" ht="12.75">
      <c r="A1084" s="157"/>
      <c r="B1084" s="157"/>
      <c r="C1084" s="157"/>
      <c r="D1084" s="157"/>
      <c r="E1084" s="157"/>
    </row>
    <row r="1085" spans="1:5" ht="12.75">
      <c r="A1085" s="157"/>
      <c r="B1085" s="157"/>
      <c r="C1085" s="157"/>
      <c r="D1085" s="157"/>
      <c r="E1085" s="157"/>
    </row>
    <row r="1086" spans="1:5" ht="12.75">
      <c r="A1086" s="157"/>
      <c r="B1086" s="157"/>
      <c r="C1086" s="157"/>
      <c r="D1086" s="157"/>
      <c r="E1086" s="157"/>
    </row>
    <row r="1087" spans="1:5" ht="12.75">
      <c r="A1087" s="157"/>
      <c r="B1087" s="157"/>
      <c r="C1087" s="157"/>
      <c r="D1087" s="157"/>
      <c r="E1087" s="157"/>
    </row>
    <row r="1088" spans="1:5" ht="12.75">
      <c r="A1088" s="157"/>
      <c r="B1088" s="157"/>
      <c r="C1088" s="157"/>
      <c r="D1088" s="157"/>
      <c r="E1088" s="157"/>
    </row>
    <row r="1089" spans="1:5" ht="12.75">
      <c r="A1089" s="157"/>
      <c r="B1089" s="157"/>
      <c r="C1089" s="157"/>
      <c r="D1089" s="157"/>
      <c r="E1089" s="157"/>
    </row>
    <row r="1090" spans="1:5" ht="12.75">
      <c r="A1090" s="157"/>
      <c r="B1090" s="157"/>
      <c r="C1090" s="157"/>
      <c r="D1090" s="157"/>
      <c r="E1090" s="157"/>
    </row>
    <row r="1091" spans="1:5" ht="12.75">
      <c r="A1091" s="157"/>
      <c r="B1091" s="157"/>
      <c r="C1091" s="157"/>
      <c r="D1091" s="157"/>
      <c r="E1091" s="157"/>
    </row>
    <row r="1092" spans="1:5" ht="12.75">
      <c r="A1092" s="157"/>
      <c r="B1092" s="157"/>
      <c r="C1092" s="157"/>
      <c r="D1092" s="157"/>
      <c r="E1092" s="157"/>
    </row>
    <row r="1093" spans="1:5" ht="12.75">
      <c r="A1093" s="157"/>
      <c r="B1093" s="157"/>
      <c r="C1093" s="157"/>
      <c r="D1093" s="157"/>
      <c r="E1093" s="157"/>
    </row>
    <row r="1094" spans="1:5" ht="12.75">
      <c r="A1094" s="157"/>
      <c r="B1094" s="157"/>
      <c r="C1094" s="157"/>
      <c r="D1094" s="157"/>
      <c r="E1094" s="157"/>
    </row>
    <row r="1095" spans="1:5" ht="12.75">
      <c r="A1095" s="157"/>
      <c r="B1095" s="157"/>
      <c r="C1095" s="157"/>
      <c r="D1095" s="157"/>
      <c r="E1095" s="157"/>
    </row>
    <row r="1096" spans="1:5" ht="12.75">
      <c r="A1096" s="157"/>
      <c r="B1096" s="157"/>
      <c r="C1096" s="157"/>
      <c r="D1096" s="157"/>
      <c r="E1096" s="157"/>
    </row>
    <row r="1097" spans="1:5" ht="12.75">
      <c r="A1097" s="157"/>
      <c r="B1097" s="157"/>
      <c r="C1097" s="157"/>
      <c r="D1097" s="157"/>
      <c r="E1097" s="157"/>
    </row>
    <row r="1098" spans="1:5" ht="12.75">
      <c r="A1098" s="157"/>
      <c r="B1098" s="157"/>
      <c r="C1098" s="157"/>
      <c r="D1098" s="157"/>
      <c r="E1098" s="157"/>
    </row>
    <row r="1099" spans="1:5" ht="12.75">
      <c r="A1099" s="157"/>
      <c r="B1099" s="157"/>
      <c r="C1099" s="157"/>
      <c r="D1099" s="157"/>
      <c r="E1099" s="157"/>
    </row>
    <row r="1100" spans="1:5" ht="12.75">
      <c r="A1100" s="157"/>
      <c r="B1100" s="157"/>
      <c r="C1100" s="157"/>
      <c r="D1100" s="157"/>
      <c r="E1100" s="157"/>
    </row>
    <row r="1101" spans="1:5" ht="12.75">
      <c r="A1101" s="157"/>
      <c r="B1101" s="157"/>
      <c r="C1101" s="157"/>
      <c r="D1101" s="157"/>
      <c r="E1101" s="157"/>
    </row>
    <row r="1102" spans="1:5" ht="12.75">
      <c r="A1102" s="157"/>
      <c r="B1102" s="157"/>
      <c r="C1102" s="157"/>
      <c r="D1102" s="157"/>
      <c r="E1102" s="157"/>
    </row>
    <row r="1103" spans="1:5" ht="12.75">
      <c r="A1103" s="157"/>
      <c r="B1103" s="157"/>
      <c r="C1103" s="157"/>
      <c r="D1103" s="157"/>
      <c r="E1103" s="157"/>
    </row>
    <row r="1104" spans="1:5" ht="12.75">
      <c r="A1104" s="157"/>
      <c r="B1104" s="157"/>
      <c r="C1104" s="157"/>
      <c r="D1104" s="157"/>
      <c r="E1104" s="157"/>
    </row>
    <row r="1105" spans="1:5" ht="12.75">
      <c r="A1105" s="157"/>
      <c r="B1105" s="157"/>
      <c r="C1105" s="157"/>
      <c r="D1105" s="157"/>
      <c r="E1105" s="157"/>
    </row>
    <row r="1106" spans="1:5" ht="12.75">
      <c r="A1106" s="157"/>
      <c r="B1106" s="157"/>
      <c r="C1106" s="157"/>
      <c r="D1106" s="157"/>
      <c r="E1106" s="157"/>
    </row>
    <row r="1107" spans="1:5" ht="12.75">
      <c r="A1107" s="157"/>
      <c r="B1107" s="157"/>
      <c r="C1107" s="157"/>
      <c r="D1107" s="157"/>
      <c r="E1107" s="157"/>
    </row>
    <row r="1108" spans="1:5" ht="12.75">
      <c r="A1108" s="157"/>
      <c r="B1108" s="157"/>
      <c r="C1108" s="157"/>
      <c r="D1108" s="157"/>
      <c r="E1108" s="157"/>
    </row>
    <row r="1109" spans="1:5" ht="12.75">
      <c r="A1109" s="157"/>
      <c r="B1109" s="157"/>
      <c r="C1109" s="157"/>
      <c r="D1109" s="157"/>
      <c r="E1109" s="157"/>
    </row>
    <row r="1110" spans="1:5" ht="12.75">
      <c r="A1110" s="157"/>
      <c r="B1110" s="157"/>
      <c r="C1110" s="157"/>
      <c r="D1110" s="157"/>
      <c r="E1110" s="157"/>
    </row>
    <row r="1111" spans="1:5" ht="12.75">
      <c r="A1111" s="157"/>
      <c r="B1111" s="157"/>
      <c r="C1111" s="157"/>
      <c r="D1111" s="157"/>
      <c r="E1111" s="157"/>
    </row>
    <row r="1112" spans="1:5" ht="12.75">
      <c r="A1112" s="157"/>
      <c r="B1112" s="157"/>
      <c r="C1112" s="157"/>
      <c r="D1112" s="157"/>
      <c r="E1112" s="157"/>
    </row>
    <row r="1113" spans="1:5" ht="12.75">
      <c r="A1113" s="157"/>
      <c r="B1113" s="157"/>
      <c r="C1113" s="157"/>
      <c r="D1113" s="157"/>
      <c r="E1113" s="157"/>
    </row>
    <row r="1114" spans="1:5" ht="12.75">
      <c r="A1114" s="157"/>
      <c r="B1114" s="157"/>
      <c r="C1114" s="157"/>
      <c r="D1114" s="157"/>
      <c r="E1114" s="157"/>
    </row>
    <row r="1115" spans="1:5" ht="12.75">
      <c r="A1115" s="157"/>
      <c r="B1115" s="157"/>
      <c r="C1115" s="157"/>
      <c r="D1115" s="157"/>
      <c r="E1115" s="157"/>
    </row>
    <row r="1116" spans="1:5" ht="12.75">
      <c r="A1116" s="157"/>
      <c r="B1116" s="157"/>
      <c r="C1116" s="157"/>
      <c r="D1116" s="157"/>
      <c r="E1116" s="157"/>
    </row>
    <row r="1117" spans="1:5" ht="12.75">
      <c r="A1117" s="157"/>
      <c r="B1117" s="157"/>
      <c r="C1117" s="157"/>
      <c r="D1117" s="157"/>
      <c r="E1117" s="157"/>
    </row>
    <row r="1118" spans="1:5" ht="12.75">
      <c r="A1118" s="157"/>
      <c r="B1118" s="157"/>
      <c r="C1118" s="157"/>
      <c r="D1118" s="157"/>
      <c r="E1118" s="157"/>
    </row>
    <row r="1119" spans="1:5" ht="12.75">
      <c r="A1119" s="157"/>
      <c r="B1119" s="157"/>
      <c r="C1119" s="157"/>
      <c r="D1119" s="157"/>
      <c r="E1119" s="157"/>
    </row>
    <row r="1120" spans="1:5" ht="12.75">
      <c r="A1120" s="157"/>
      <c r="B1120" s="157"/>
      <c r="C1120" s="157"/>
      <c r="D1120" s="157"/>
      <c r="E1120" s="157"/>
    </row>
    <row r="1121" spans="1:5" ht="12.75">
      <c r="A1121" s="157"/>
      <c r="B1121" s="157"/>
      <c r="C1121" s="157"/>
      <c r="D1121" s="157"/>
      <c r="E1121" s="157"/>
    </row>
    <row r="1122" spans="1:5" ht="12.75">
      <c r="A1122" s="157"/>
      <c r="B1122" s="157"/>
      <c r="C1122" s="157"/>
      <c r="D1122" s="157"/>
      <c r="E1122" s="157"/>
    </row>
    <row r="1123" spans="1:5" ht="12.75">
      <c r="A1123" s="157"/>
      <c r="B1123" s="157"/>
      <c r="C1123" s="157"/>
      <c r="D1123" s="157"/>
      <c r="E1123" s="157"/>
    </row>
    <row r="1124" spans="1:5" ht="12.75">
      <c r="A1124" s="157"/>
      <c r="B1124" s="157"/>
      <c r="C1124" s="157"/>
      <c r="D1124" s="157"/>
      <c r="E1124" s="157"/>
    </row>
    <row r="1125" spans="1:5" ht="12.75">
      <c r="A1125" s="157"/>
      <c r="B1125" s="157"/>
      <c r="C1125" s="157"/>
      <c r="D1125" s="157"/>
      <c r="E1125" s="157"/>
    </row>
    <row r="1126" spans="1:5" ht="12.75">
      <c r="A1126" s="157"/>
      <c r="B1126" s="157"/>
      <c r="C1126" s="157"/>
      <c r="D1126" s="157"/>
      <c r="E1126" s="157"/>
    </row>
    <row r="1127" spans="1:5" ht="12.75">
      <c r="A1127" s="157"/>
      <c r="B1127" s="157"/>
      <c r="C1127" s="157"/>
      <c r="D1127" s="157"/>
      <c r="E1127" s="157"/>
    </row>
    <row r="1128" spans="1:5" ht="12.75">
      <c r="A1128" s="157"/>
      <c r="B1128" s="157"/>
      <c r="C1128" s="157"/>
      <c r="D1128" s="157"/>
      <c r="E1128" s="157"/>
    </row>
    <row r="1129" spans="1:5" ht="12.75">
      <c r="A1129" s="157"/>
      <c r="B1129" s="157"/>
      <c r="C1129" s="157"/>
      <c r="D1129" s="157"/>
      <c r="E1129" s="157"/>
    </row>
    <row r="1130" spans="1:5" ht="12.75">
      <c r="A1130" s="157"/>
      <c r="B1130" s="157"/>
      <c r="C1130" s="157"/>
      <c r="D1130" s="157"/>
      <c r="E1130" s="157"/>
    </row>
    <row r="1131" spans="1:5" ht="12.75">
      <c r="A1131" s="157"/>
      <c r="B1131" s="157"/>
      <c r="C1131" s="157"/>
      <c r="D1131" s="157"/>
      <c r="E1131" s="157"/>
    </row>
    <row r="1132" spans="1:5" ht="12.75">
      <c r="A1132" s="157"/>
      <c r="B1132" s="157"/>
      <c r="C1132" s="157"/>
      <c r="D1132" s="157"/>
      <c r="E1132" s="157"/>
    </row>
    <row r="1133" spans="1:5" ht="12.75">
      <c r="A1133" s="157"/>
      <c r="B1133" s="157"/>
      <c r="C1133" s="157"/>
      <c r="D1133" s="157"/>
      <c r="E1133" s="157"/>
    </row>
    <row r="1134" spans="1:5" ht="12.75">
      <c r="A1134" s="157"/>
      <c r="B1134" s="157"/>
      <c r="C1134" s="157"/>
      <c r="D1134" s="157"/>
      <c r="E1134" s="157"/>
    </row>
    <row r="1135" spans="1:5" ht="12.75">
      <c r="A1135" s="157"/>
      <c r="B1135" s="157"/>
      <c r="C1135" s="157"/>
      <c r="D1135" s="157"/>
      <c r="E1135" s="157"/>
    </row>
    <row r="1136" spans="1:5" ht="12.75">
      <c r="A1136" s="157"/>
      <c r="B1136" s="157"/>
      <c r="C1136" s="157"/>
      <c r="D1136" s="157"/>
      <c r="E1136" s="157"/>
    </row>
    <row r="1137" spans="1:5" ht="12.75">
      <c r="A1137" s="157"/>
      <c r="B1137" s="157"/>
      <c r="C1137" s="157"/>
      <c r="D1137" s="157"/>
      <c r="E1137" s="157"/>
    </row>
    <row r="1138" spans="1:5" ht="12.75">
      <c r="A1138" s="157"/>
      <c r="B1138" s="157"/>
      <c r="C1138" s="157"/>
      <c r="D1138" s="157"/>
      <c r="E1138" s="157"/>
    </row>
    <row r="1139" spans="1:5" ht="12.75">
      <c r="A1139" s="157"/>
      <c r="B1139" s="157"/>
      <c r="C1139" s="157"/>
      <c r="D1139" s="157"/>
      <c r="E1139" s="157"/>
    </row>
    <row r="1140" spans="1:5" ht="12.75">
      <c r="A1140" s="157"/>
      <c r="B1140" s="157"/>
      <c r="C1140" s="157"/>
      <c r="D1140" s="157"/>
      <c r="E1140" s="157"/>
    </row>
    <row r="1141" spans="1:5" ht="12.75">
      <c r="A1141" s="157"/>
      <c r="B1141" s="157"/>
      <c r="C1141" s="157"/>
      <c r="D1141" s="157"/>
      <c r="E1141" s="157"/>
    </row>
    <row r="1142" spans="1:5" ht="12.75">
      <c r="A1142" s="157"/>
      <c r="B1142" s="157"/>
      <c r="C1142" s="157"/>
      <c r="D1142" s="157"/>
      <c r="E1142" s="157"/>
    </row>
    <row r="1143" spans="1:5" ht="12.75">
      <c r="A1143" s="157"/>
      <c r="B1143" s="157"/>
      <c r="C1143" s="157"/>
      <c r="D1143" s="157"/>
      <c r="E1143" s="157"/>
    </row>
    <row r="1144" spans="1:5" ht="12.75">
      <c r="A1144" s="157"/>
      <c r="B1144" s="157"/>
      <c r="C1144" s="157"/>
      <c r="D1144" s="157"/>
      <c r="E1144" s="157"/>
    </row>
  </sheetData>
  <printOptions/>
  <pageMargins left="0.7874015748031497" right="0.7874015748031497" top="0.3937007874015748" bottom="0.3937007874015748" header="0.5118110236220472" footer="0.1968503937007874"/>
  <pageSetup horizontalDpi="300" verticalDpi="300" orientation="portrait" paperSize="9" scale="90" r:id="rId1"/>
  <headerFooter alignWithMargins="0"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43"/>
  <sheetViews>
    <sheetView showGridLines="0" zoomScale="85" zoomScaleNormal="85" workbookViewId="0" topLeftCell="A1">
      <selection activeCell="A1" sqref="A1"/>
    </sheetView>
  </sheetViews>
  <sheetFormatPr defaultColWidth="9.00390625" defaultRowHeight="12.75"/>
  <cols>
    <col min="1" max="1" width="6.375" style="0" customWidth="1"/>
    <col min="3" max="3" width="12.75390625" style="0" customWidth="1"/>
    <col min="7" max="7" width="12.125" style="0" customWidth="1"/>
    <col min="8" max="8" width="11.875" style="1" customWidth="1"/>
  </cols>
  <sheetData>
    <row r="1" spans="1:8" ht="15">
      <c r="A1" s="14"/>
      <c r="B1" s="14"/>
      <c r="C1" s="14"/>
      <c r="D1" s="14"/>
      <c r="E1" s="14"/>
      <c r="F1" s="14"/>
      <c r="G1" s="14"/>
      <c r="H1" s="56"/>
    </row>
    <row r="2" spans="1:8" ht="15">
      <c r="A2" s="14"/>
      <c r="B2" s="14"/>
      <c r="C2" s="14"/>
      <c r="D2" s="14"/>
      <c r="E2" s="14"/>
      <c r="F2" s="14"/>
      <c r="H2" s="68" t="s">
        <v>692</v>
      </c>
    </row>
    <row r="3" spans="1:8" ht="15">
      <c r="A3" s="14"/>
      <c r="B3" s="14"/>
      <c r="C3" s="14"/>
      <c r="D3" s="14"/>
      <c r="E3" s="14"/>
      <c r="F3" s="14"/>
      <c r="H3" s="616" t="s">
        <v>659</v>
      </c>
    </row>
    <row r="4" spans="1:8" ht="15">
      <c r="A4" s="14"/>
      <c r="B4" s="14"/>
      <c r="C4" s="14"/>
      <c r="D4" s="14"/>
      <c r="E4" s="14"/>
      <c r="F4" s="14"/>
      <c r="H4" s="616" t="s">
        <v>660</v>
      </c>
    </row>
    <row r="5" spans="1:8" ht="15">
      <c r="A5" s="14"/>
      <c r="B5" s="14"/>
      <c r="C5" s="14"/>
      <c r="D5" s="14"/>
      <c r="E5" s="14"/>
      <c r="F5" s="14"/>
      <c r="H5" s="616" t="s">
        <v>661</v>
      </c>
    </row>
    <row r="6" spans="1:8" ht="15">
      <c r="A6" s="14"/>
      <c r="B6" s="14"/>
      <c r="C6" s="14"/>
      <c r="D6" s="14"/>
      <c r="E6" s="14"/>
      <c r="F6" s="14"/>
      <c r="G6" s="14"/>
      <c r="H6" s="56"/>
    </row>
    <row r="7" spans="1:8" ht="15">
      <c r="A7" s="14"/>
      <c r="B7" s="10" t="s">
        <v>908</v>
      </c>
      <c r="C7" s="65"/>
      <c r="D7" s="10"/>
      <c r="E7" s="10"/>
      <c r="F7" s="10"/>
      <c r="G7" s="10"/>
      <c r="H7" s="175"/>
    </row>
    <row r="8" spans="1:8" ht="15">
      <c r="A8" s="14"/>
      <c r="B8" s="10"/>
      <c r="C8" s="10" t="s">
        <v>914</v>
      </c>
      <c r="D8" s="65"/>
      <c r="E8" s="65"/>
      <c r="F8" s="65"/>
      <c r="G8" s="65"/>
      <c r="H8" s="175"/>
    </row>
    <row r="9" spans="1:8" ht="15">
      <c r="A9" s="14"/>
      <c r="B9" s="65"/>
      <c r="C9" s="65"/>
      <c r="D9" s="65"/>
      <c r="E9" s="65"/>
      <c r="F9" s="65"/>
      <c r="G9" s="65"/>
      <c r="H9" s="175"/>
    </row>
    <row r="10" spans="1:8" ht="15">
      <c r="A10" s="14"/>
      <c r="B10" s="65" t="s">
        <v>612</v>
      </c>
      <c r="C10" s="65"/>
      <c r="D10" s="65"/>
      <c r="E10" s="65"/>
      <c r="F10" s="65"/>
      <c r="G10" s="65"/>
      <c r="H10" s="175"/>
    </row>
    <row r="11" spans="1:8" ht="15">
      <c r="A11" s="14"/>
      <c r="B11" s="65"/>
      <c r="C11" s="65"/>
      <c r="D11" s="65"/>
      <c r="E11" s="65"/>
      <c r="F11" s="65"/>
      <c r="G11" s="65"/>
      <c r="H11" s="175"/>
    </row>
    <row r="12" spans="1:8" ht="15">
      <c r="A12" s="14"/>
      <c r="B12" s="10" t="s">
        <v>614</v>
      </c>
      <c r="C12" s="65"/>
      <c r="D12" s="173" t="s">
        <v>613</v>
      </c>
      <c r="E12" s="65"/>
      <c r="F12" s="65"/>
      <c r="G12" s="65"/>
      <c r="H12" s="678">
        <f>SUM(H15)</f>
        <v>50000</v>
      </c>
    </row>
    <row r="13" spans="1:8" ht="15">
      <c r="A13" s="14"/>
      <c r="B13" s="65" t="s">
        <v>615</v>
      </c>
      <c r="C13" s="65"/>
      <c r="D13" s="65"/>
      <c r="E13" s="65"/>
      <c r="F13" s="65"/>
      <c r="G13" s="65"/>
      <c r="H13" s="175"/>
    </row>
    <row r="14" spans="1:8" ht="15">
      <c r="A14" s="14"/>
      <c r="B14" s="65"/>
      <c r="C14" s="65"/>
      <c r="D14" s="65"/>
      <c r="E14" s="65"/>
      <c r="F14" s="65"/>
      <c r="G14" s="65"/>
      <c r="H14" s="175"/>
    </row>
    <row r="15" spans="1:8" ht="15">
      <c r="A15" s="14"/>
      <c r="B15" s="10" t="s">
        <v>622</v>
      </c>
      <c r="C15" s="65"/>
      <c r="D15" s="65"/>
      <c r="E15" s="65"/>
      <c r="F15" s="65"/>
      <c r="G15" s="65"/>
      <c r="H15" s="678">
        <f>SUM(H20,H24)</f>
        <v>50000</v>
      </c>
    </row>
    <row r="16" spans="1:8" ht="15">
      <c r="A16" s="14"/>
      <c r="B16" s="65" t="s">
        <v>635</v>
      </c>
      <c r="C16" s="65"/>
      <c r="D16" s="65"/>
      <c r="E16" s="65"/>
      <c r="F16" s="65"/>
      <c r="G16" s="65"/>
      <c r="H16" s="175"/>
    </row>
    <row r="17" spans="1:8" ht="15">
      <c r="A17" s="14"/>
      <c r="B17" s="65"/>
      <c r="C17" s="65"/>
      <c r="D17" s="65"/>
      <c r="E17" s="65"/>
      <c r="F17" s="65"/>
      <c r="G17" s="65"/>
      <c r="H17" s="175"/>
    </row>
    <row r="18" spans="1:8" ht="15">
      <c r="A18" s="14"/>
      <c r="B18" s="679" t="s">
        <v>904</v>
      </c>
      <c r="C18" s="65"/>
      <c r="D18" s="65"/>
      <c r="E18" s="65"/>
      <c r="F18" s="65"/>
      <c r="G18" s="65"/>
      <c r="H18" s="175"/>
    </row>
    <row r="19" spans="1:8" ht="15">
      <c r="A19" s="14"/>
      <c r="B19" s="679"/>
      <c r="C19" s="65"/>
      <c r="D19" s="65"/>
      <c r="E19" s="65"/>
      <c r="F19" s="65"/>
      <c r="G19" s="65"/>
      <c r="H19" s="175"/>
    </row>
    <row r="20" spans="1:8" ht="15">
      <c r="A20" s="14"/>
      <c r="B20" s="65" t="s">
        <v>616</v>
      </c>
      <c r="C20" s="65"/>
      <c r="D20" s="65"/>
      <c r="E20" s="65"/>
      <c r="F20" s="65"/>
      <c r="G20" s="65"/>
      <c r="H20" s="680">
        <v>20000</v>
      </c>
    </row>
    <row r="21" spans="1:8" ht="15">
      <c r="A21" s="14"/>
      <c r="B21" s="65"/>
      <c r="C21" s="65"/>
      <c r="D21" s="65"/>
      <c r="E21" s="65"/>
      <c r="F21" s="65"/>
      <c r="G21" s="65"/>
      <c r="H21" s="680"/>
    </row>
    <row r="22" spans="1:8" ht="15">
      <c r="A22" s="14"/>
      <c r="B22" s="679" t="s">
        <v>623</v>
      </c>
      <c r="C22" s="65"/>
      <c r="D22" s="65"/>
      <c r="E22" s="65"/>
      <c r="F22" s="65"/>
      <c r="G22" s="65"/>
      <c r="H22" s="680"/>
    </row>
    <row r="23" spans="1:8" ht="15">
      <c r="A23" s="14"/>
      <c r="B23" s="65"/>
      <c r="C23" s="65"/>
      <c r="D23" s="65"/>
      <c r="E23" s="65"/>
      <c r="F23" s="65"/>
      <c r="G23" s="65"/>
      <c r="H23" s="680"/>
    </row>
    <row r="24" spans="1:8" ht="15">
      <c r="A24" s="14"/>
      <c r="B24" s="65" t="s">
        <v>616</v>
      </c>
      <c r="C24" s="65"/>
      <c r="D24" s="65"/>
      <c r="E24" s="65"/>
      <c r="F24" s="65"/>
      <c r="G24" s="65"/>
      <c r="H24" s="680">
        <v>30000</v>
      </c>
    </row>
    <row r="25" spans="1:8" ht="15">
      <c r="A25" s="14"/>
      <c r="B25" s="10"/>
      <c r="C25" s="65"/>
      <c r="D25" s="65"/>
      <c r="E25" s="65"/>
      <c r="F25" s="65"/>
      <c r="G25" s="65"/>
      <c r="H25" s="247"/>
    </row>
    <row r="26" spans="1:8" ht="15">
      <c r="A26" s="14"/>
      <c r="B26" s="65"/>
      <c r="C26" s="681"/>
      <c r="D26" s="65"/>
      <c r="E26" s="65"/>
      <c r="F26" s="65"/>
      <c r="G26" s="65"/>
      <c r="H26" s="175"/>
    </row>
    <row r="27" spans="1:8" ht="15">
      <c r="A27" s="14"/>
      <c r="B27" s="65"/>
      <c r="C27" s="65"/>
      <c r="D27" s="65"/>
      <c r="E27" s="65"/>
      <c r="F27" s="65"/>
      <c r="G27" s="65"/>
      <c r="H27" s="175"/>
    </row>
    <row r="28" spans="1:8" ht="15">
      <c r="A28" s="14"/>
      <c r="B28" s="10" t="s">
        <v>604</v>
      </c>
      <c r="C28" s="65"/>
      <c r="D28" s="173" t="s">
        <v>613</v>
      </c>
      <c r="E28" s="65"/>
      <c r="F28" s="65"/>
      <c r="G28" s="65"/>
      <c r="H28" s="678">
        <f>SUM(H31)</f>
        <v>50000</v>
      </c>
    </row>
    <row r="29" spans="1:8" ht="15">
      <c r="A29" s="14"/>
      <c r="B29" s="65" t="s">
        <v>615</v>
      </c>
      <c r="C29" s="682"/>
      <c r="D29" s="65"/>
      <c r="E29" s="65"/>
      <c r="F29" s="65"/>
      <c r="G29" s="65"/>
      <c r="H29" s="175"/>
    </row>
    <row r="30" spans="1:8" ht="15">
      <c r="A30" s="14"/>
      <c r="B30" s="65"/>
      <c r="C30" s="682"/>
      <c r="D30" s="65"/>
      <c r="E30" s="65"/>
      <c r="F30" s="65"/>
      <c r="G30" s="65"/>
      <c r="H30" s="175"/>
    </row>
    <row r="31" spans="1:8" ht="15">
      <c r="A31" s="14"/>
      <c r="B31" s="10" t="s">
        <v>622</v>
      </c>
      <c r="C31" s="65"/>
      <c r="D31" s="65"/>
      <c r="E31" s="65"/>
      <c r="F31" s="65"/>
      <c r="G31" s="65"/>
      <c r="H31" s="678">
        <f>SUM(H34,H39)</f>
        <v>50000</v>
      </c>
    </row>
    <row r="32" spans="1:8" ht="15">
      <c r="A32" s="14"/>
      <c r="B32" s="65" t="s">
        <v>635</v>
      </c>
      <c r="C32" s="65"/>
      <c r="D32" s="65"/>
      <c r="E32" s="65"/>
      <c r="F32" s="65"/>
      <c r="G32" s="65"/>
      <c r="H32" s="175"/>
    </row>
    <row r="33" spans="1:8" ht="15">
      <c r="A33" s="14"/>
      <c r="B33" s="65"/>
      <c r="C33" s="65"/>
      <c r="D33" s="65"/>
      <c r="E33" s="65"/>
      <c r="F33" s="65"/>
      <c r="G33" s="65"/>
      <c r="H33" s="175"/>
    </row>
    <row r="34" spans="1:8" ht="15">
      <c r="A34" s="14"/>
      <c r="B34" s="679" t="s">
        <v>904</v>
      </c>
      <c r="C34" s="65"/>
      <c r="D34" s="65"/>
      <c r="E34" s="65"/>
      <c r="F34" s="65"/>
      <c r="G34" s="65"/>
      <c r="H34" s="678">
        <f>SUM(H36)</f>
        <v>20000</v>
      </c>
    </row>
    <row r="35" spans="1:8" ht="15">
      <c r="A35" s="14"/>
      <c r="B35" s="65"/>
      <c r="C35" s="65"/>
      <c r="D35" s="65"/>
      <c r="E35" s="65"/>
      <c r="F35" s="65"/>
      <c r="G35" s="65"/>
      <c r="H35" s="175"/>
    </row>
    <row r="36" spans="1:8" ht="15">
      <c r="A36" s="14"/>
      <c r="B36" s="65" t="s">
        <v>907</v>
      </c>
      <c r="C36" s="65"/>
      <c r="D36" s="65"/>
      <c r="E36" s="65"/>
      <c r="F36" s="65"/>
      <c r="G36" s="65"/>
      <c r="H36" s="680">
        <v>20000</v>
      </c>
    </row>
    <row r="37" spans="1:8" ht="15">
      <c r="A37" s="14"/>
      <c r="B37" s="65"/>
      <c r="C37" s="65"/>
      <c r="D37" s="65"/>
      <c r="E37" s="65"/>
      <c r="F37" s="65"/>
      <c r="G37" s="65"/>
      <c r="H37" s="175"/>
    </row>
    <row r="38" spans="1:8" ht="15">
      <c r="A38" s="14"/>
      <c r="B38" s="65"/>
      <c r="C38" s="65"/>
      <c r="D38" s="65"/>
      <c r="E38" s="65"/>
      <c r="F38" s="65"/>
      <c r="G38" s="65"/>
      <c r="H38" s="175"/>
    </row>
    <row r="39" spans="1:8" ht="15">
      <c r="A39" s="14"/>
      <c r="B39" s="679" t="s">
        <v>623</v>
      </c>
      <c r="C39" s="65"/>
      <c r="D39" s="65"/>
      <c r="E39" s="65"/>
      <c r="F39" s="65"/>
      <c r="G39" s="65"/>
      <c r="H39" s="678">
        <f>SUM(H42)</f>
        <v>30000</v>
      </c>
    </row>
    <row r="40" spans="1:8" ht="15">
      <c r="A40" s="14"/>
      <c r="B40" s="65"/>
      <c r="C40" s="65"/>
      <c r="D40" s="65"/>
      <c r="E40" s="65"/>
      <c r="F40" s="65"/>
      <c r="G40" s="65"/>
      <c r="H40" s="175"/>
    </row>
    <row r="41" spans="2:8" ht="12.75">
      <c r="B41" s="65" t="s">
        <v>905</v>
      </c>
      <c r="C41" s="65"/>
      <c r="D41" s="65"/>
      <c r="E41" s="65"/>
      <c r="F41" s="65"/>
      <c r="G41" s="65"/>
      <c r="H41" s="175"/>
    </row>
    <row r="42" spans="2:8" ht="12.75">
      <c r="B42" s="65" t="s">
        <v>906</v>
      </c>
      <c r="C42" s="65"/>
      <c r="D42" s="65"/>
      <c r="E42" s="65"/>
      <c r="F42" s="65"/>
      <c r="G42" s="65"/>
      <c r="H42" s="680">
        <v>30000</v>
      </c>
    </row>
    <row r="43" spans="2:8" ht="12.75">
      <c r="B43" s="65"/>
      <c r="C43" s="65"/>
      <c r="D43" s="65"/>
      <c r="E43" s="65"/>
      <c r="F43" s="65"/>
      <c r="G43" s="65"/>
      <c r="H43" s="175"/>
    </row>
  </sheetData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4"/>
  <sheetViews>
    <sheetView showGridLines="0" zoomScale="85" zoomScaleNormal="85" workbookViewId="0" topLeftCell="A1">
      <selection activeCell="A1" sqref="A1"/>
    </sheetView>
  </sheetViews>
  <sheetFormatPr defaultColWidth="9.00390625" defaultRowHeight="12.75"/>
  <cols>
    <col min="1" max="1" width="3.375" style="0" customWidth="1"/>
    <col min="2" max="2" width="61.375" style="0" customWidth="1"/>
    <col min="3" max="3" width="6.75390625" style="0" customWidth="1"/>
    <col min="4" max="4" width="9.75390625" style="0" customWidth="1"/>
    <col min="5" max="5" width="9.875" style="0" customWidth="1"/>
    <col min="9" max="9" width="10.125" style="0" customWidth="1"/>
  </cols>
  <sheetData>
    <row r="1" spans="1:10" ht="15">
      <c r="A1" s="14"/>
      <c r="B1" s="14"/>
      <c r="D1" s="645" t="s">
        <v>444</v>
      </c>
      <c r="E1" s="14"/>
      <c r="F1" s="14"/>
      <c r="G1" s="14"/>
      <c r="H1" s="14"/>
      <c r="I1" s="14"/>
      <c r="J1" s="14"/>
    </row>
    <row r="2" spans="1:10" ht="15">
      <c r="A2" s="14"/>
      <c r="D2" s="616" t="s">
        <v>659</v>
      </c>
      <c r="E2" s="14"/>
      <c r="F2" s="14"/>
      <c r="G2" s="14"/>
      <c r="I2" s="14"/>
      <c r="J2" s="14"/>
    </row>
    <row r="3" spans="1:10" ht="15">
      <c r="A3" s="14"/>
      <c r="D3" s="616" t="s">
        <v>660</v>
      </c>
      <c r="E3" s="14"/>
      <c r="F3" s="14"/>
      <c r="G3" s="14"/>
      <c r="I3" s="14"/>
      <c r="J3" s="14"/>
    </row>
    <row r="4" spans="1:10" ht="15">
      <c r="A4" s="14"/>
      <c r="D4" s="616" t="s">
        <v>661</v>
      </c>
      <c r="E4" s="14"/>
      <c r="F4" s="14"/>
      <c r="G4" s="14"/>
      <c r="H4" s="14"/>
      <c r="I4" s="14"/>
      <c r="J4" s="14"/>
    </row>
    <row r="5" spans="1:10" ht="15">
      <c r="A5" s="14"/>
      <c r="C5" s="14"/>
      <c r="D5" s="14"/>
      <c r="E5" s="14"/>
      <c r="F5" s="14"/>
      <c r="G5" s="14"/>
      <c r="H5" s="14"/>
      <c r="I5" s="14"/>
      <c r="J5" s="14"/>
    </row>
    <row r="6" spans="1:10" ht="15">
      <c r="A6" s="14"/>
      <c r="B6" s="616"/>
      <c r="C6" s="14"/>
      <c r="D6" s="14"/>
      <c r="E6" s="14"/>
      <c r="F6" s="14"/>
      <c r="G6" s="14"/>
      <c r="H6" s="14"/>
      <c r="I6" s="14"/>
      <c r="J6" s="14"/>
    </row>
    <row r="7" spans="1:10" ht="15.75">
      <c r="A7" s="14"/>
      <c r="B7" s="683" t="s">
        <v>909</v>
      </c>
      <c r="D7" s="54"/>
      <c r="E7" s="53"/>
      <c r="F7" s="14"/>
      <c r="G7" s="14"/>
      <c r="H7" s="14"/>
      <c r="I7" s="14"/>
      <c r="J7" s="14"/>
    </row>
    <row r="8" spans="2:9" ht="15">
      <c r="B8" s="640" t="s">
        <v>676</v>
      </c>
      <c r="C8" s="14"/>
      <c r="D8" s="53"/>
      <c r="E8" s="14"/>
      <c r="F8" s="14"/>
      <c r="G8" s="14"/>
      <c r="H8" s="14"/>
      <c r="I8" s="14"/>
    </row>
    <row r="9" spans="1:10" ht="15.75">
      <c r="A9" s="14"/>
      <c r="B9" s="640" t="s">
        <v>913</v>
      </c>
      <c r="C9" s="14"/>
      <c r="E9" s="13"/>
      <c r="F9" s="14"/>
      <c r="G9" s="14"/>
      <c r="H9" s="14"/>
      <c r="I9" s="14"/>
      <c r="J9" s="14"/>
    </row>
    <row r="10" spans="1:10" ht="15">
      <c r="A10" s="14"/>
      <c r="B10" s="14"/>
      <c r="C10" s="14"/>
      <c r="D10" s="14"/>
      <c r="E10" s="14"/>
      <c r="F10" s="14"/>
      <c r="G10" s="14"/>
      <c r="H10" s="14"/>
      <c r="I10" s="14"/>
      <c r="J10" s="14"/>
    </row>
    <row r="11" spans="1:10" ht="15">
      <c r="A11" s="14"/>
      <c r="B11" s="14"/>
      <c r="C11" s="14"/>
      <c r="D11" s="14"/>
      <c r="E11" s="14"/>
      <c r="F11" s="14"/>
      <c r="G11" s="14"/>
      <c r="H11" s="14"/>
      <c r="I11" s="14"/>
      <c r="J11" s="14"/>
    </row>
    <row r="12" spans="1:10" ht="15.75">
      <c r="A12" s="10"/>
      <c r="B12" s="10"/>
      <c r="C12" s="10"/>
      <c r="D12" s="10"/>
      <c r="E12" s="14"/>
      <c r="F12" s="14"/>
      <c r="G12" s="14"/>
      <c r="H12" s="14"/>
      <c r="I12" s="55"/>
      <c r="J12" s="14"/>
    </row>
    <row r="13" spans="1:10" ht="15">
      <c r="A13" s="10"/>
      <c r="B13" s="10"/>
      <c r="C13" s="10"/>
      <c r="D13" s="173" t="s">
        <v>613</v>
      </c>
      <c r="E13" s="14"/>
      <c r="F13" s="14"/>
      <c r="G13" s="14"/>
      <c r="H13" s="14"/>
      <c r="J13" s="14"/>
    </row>
    <row r="14" spans="1:10" ht="15">
      <c r="A14" s="10"/>
      <c r="B14" s="10"/>
      <c r="C14" s="10"/>
      <c r="D14" s="10"/>
      <c r="E14" s="14"/>
      <c r="F14" s="14"/>
      <c r="G14" s="14"/>
      <c r="H14" s="14"/>
      <c r="J14" s="14"/>
    </row>
    <row r="15" spans="1:10" ht="15">
      <c r="A15" s="10"/>
      <c r="B15" s="10" t="s">
        <v>693</v>
      </c>
      <c r="C15" s="10"/>
      <c r="D15" s="684">
        <v>150000</v>
      </c>
      <c r="E15" s="14"/>
      <c r="F15" s="14"/>
      <c r="G15" s="14"/>
      <c r="H15" s="14"/>
      <c r="J15" s="14"/>
    </row>
    <row r="16" spans="1:10" ht="15">
      <c r="A16" s="10"/>
      <c r="B16" s="10" t="s">
        <v>618</v>
      </c>
      <c r="C16" s="10"/>
      <c r="D16" s="684">
        <f>SUM(D18)</f>
        <v>170000</v>
      </c>
      <c r="E16" s="56"/>
      <c r="F16" s="14"/>
      <c r="G16" s="14"/>
      <c r="H16" s="14"/>
      <c r="J16" s="14"/>
    </row>
    <row r="17" spans="1:10" ht="15">
      <c r="A17" s="10"/>
      <c r="B17" s="65" t="s">
        <v>619</v>
      </c>
      <c r="C17" s="65"/>
      <c r="D17" s="142"/>
      <c r="E17" s="14"/>
      <c r="F17" s="14"/>
      <c r="G17" s="14"/>
      <c r="H17" s="14"/>
      <c r="J17" s="14"/>
    </row>
    <row r="18" spans="1:10" ht="15">
      <c r="A18" s="10"/>
      <c r="B18" s="65" t="s">
        <v>620</v>
      </c>
      <c r="C18" s="65"/>
      <c r="D18" s="142">
        <v>170000</v>
      </c>
      <c r="E18" s="14"/>
      <c r="F18" s="14"/>
      <c r="G18" s="14"/>
      <c r="H18" s="14"/>
      <c r="J18" s="14"/>
    </row>
    <row r="19" spans="1:10" ht="15">
      <c r="A19" s="10"/>
      <c r="B19" s="65"/>
      <c r="C19" s="65"/>
      <c r="D19" s="142"/>
      <c r="E19" s="14"/>
      <c r="F19" s="14"/>
      <c r="G19" s="14"/>
      <c r="H19" s="14"/>
      <c r="J19" s="14"/>
    </row>
    <row r="20" spans="1:10" ht="15">
      <c r="A20" s="10"/>
      <c r="B20" s="10"/>
      <c r="C20" s="10"/>
      <c r="D20" s="684"/>
      <c r="E20" s="14"/>
      <c r="F20" s="14"/>
      <c r="G20" s="14"/>
      <c r="H20" s="14"/>
      <c r="J20" s="14"/>
    </row>
    <row r="21" spans="1:10" ht="15">
      <c r="A21" s="10"/>
      <c r="B21" s="10" t="s">
        <v>604</v>
      </c>
      <c r="C21" s="10"/>
      <c r="D21" s="684">
        <f>SUM(D23,D34)</f>
        <v>320000</v>
      </c>
      <c r="E21" s="14"/>
      <c r="F21" s="14"/>
      <c r="G21" s="14"/>
      <c r="H21" s="14"/>
      <c r="J21" s="14"/>
    </row>
    <row r="22" spans="1:10" ht="15">
      <c r="A22" s="10"/>
      <c r="B22" s="10" t="s">
        <v>912</v>
      </c>
      <c r="C22" s="10"/>
      <c r="D22" s="684"/>
      <c r="E22" s="14"/>
      <c r="F22" s="14"/>
      <c r="G22" s="14"/>
      <c r="H22" s="14"/>
      <c r="J22" s="14"/>
    </row>
    <row r="23" spans="1:10" ht="15">
      <c r="A23" s="10"/>
      <c r="B23" s="10" t="s">
        <v>677</v>
      </c>
      <c r="C23" s="10"/>
      <c r="D23" s="684">
        <f>SUM(D25:D32)</f>
        <v>270000</v>
      </c>
      <c r="E23" s="14"/>
      <c r="F23" s="14"/>
      <c r="G23" s="14"/>
      <c r="H23" s="14"/>
      <c r="J23" s="14"/>
    </row>
    <row r="24" spans="1:10" ht="15">
      <c r="A24" s="10"/>
      <c r="B24" s="10"/>
      <c r="C24" s="10"/>
      <c r="D24" s="684"/>
      <c r="E24" s="14"/>
      <c r="F24" s="14"/>
      <c r="G24" s="14"/>
      <c r="H24" s="14"/>
      <c r="J24" s="14"/>
    </row>
    <row r="25" spans="1:10" ht="15">
      <c r="A25" s="10"/>
      <c r="B25" s="65" t="s">
        <v>678</v>
      </c>
      <c r="C25" s="10"/>
      <c r="D25" s="142">
        <v>10000</v>
      </c>
      <c r="E25" s="14"/>
      <c r="F25" s="14"/>
      <c r="G25" s="14"/>
      <c r="H25" s="14"/>
      <c r="J25" s="14"/>
    </row>
    <row r="26" spans="1:10" ht="15">
      <c r="A26" s="10"/>
      <c r="B26" s="65" t="s">
        <v>911</v>
      </c>
      <c r="C26" s="10"/>
      <c r="D26" s="142">
        <v>60000</v>
      </c>
      <c r="E26" s="14"/>
      <c r="F26" s="14"/>
      <c r="G26" s="14"/>
      <c r="H26" s="14"/>
      <c r="J26" s="14"/>
    </row>
    <row r="27" spans="1:10" ht="15">
      <c r="A27" s="10"/>
      <c r="B27" s="65" t="s">
        <v>624</v>
      </c>
      <c r="C27" s="10"/>
      <c r="D27" s="142">
        <v>1000</v>
      </c>
      <c r="E27" s="14"/>
      <c r="F27" s="14"/>
      <c r="G27" s="14"/>
      <c r="H27" s="14"/>
      <c r="J27" s="14"/>
    </row>
    <row r="28" spans="1:10" ht="15">
      <c r="A28" s="10"/>
      <c r="B28" s="65" t="s">
        <v>679</v>
      </c>
      <c r="C28" s="10"/>
      <c r="D28" s="142">
        <v>2500</v>
      </c>
      <c r="E28" s="14"/>
      <c r="F28" s="14"/>
      <c r="G28" s="14"/>
      <c r="H28" s="14"/>
      <c r="J28" s="14"/>
    </row>
    <row r="29" spans="1:10" ht="15">
      <c r="A29" s="10"/>
      <c r="B29" s="65" t="s">
        <v>625</v>
      </c>
      <c r="C29" s="10"/>
      <c r="D29" s="142">
        <v>1500</v>
      </c>
      <c r="E29" s="14"/>
      <c r="F29" s="14"/>
      <c r="G29" s="14"/>
      <c r="H29" s="14"/>
      <c r="J29" s="14"/>
    </row>
    <row r="30" spans="1:10" ht="25.5">
      <c r="A30" s="10"/>
      <c r="B30" s="685" t="s">
        <v>910</v>
      </c>
      <c r="C30" s="10"/>
      <c r="D30" s="142">
        <v>86000</v>
      </c>
      <c r="E30" s="14"/>
      <c r="F30" s="14"/>
      <c r="G30" s="14"/>
      <c r="H30" s="14"/>
      <c r="J30" s="14"/>
    </row>
    <row r="31" spans="1:10" ht="25.5">
      <c r="A31" s="10"/>
      <c r="B31" s="685" t="s">
        <v>680</v>
      </c>
      <c r="C31" s="10"/>
      <c r="D31" s="142">
        <v>9000</v>
      </c>
      <c r="E31" s="14"/>
      <c r="F31" s="14"/>
      <c r="G31" s="14"/>
      <c r="H31" s="14"/>
      <c r="J31" s="14"/>
    </row>
    <row r="32" spans="1:10" ht="15">
      <c r="A32" s="10"/>
      <c r="B32" s="686" t="s">
        <v>621</v>
      </c>
      <c r="C32" s="10"/>
      <c r="D32" s="142">
        <v>100000</v>
      </c>
      <c r="E32" s="14"/>
      <c r="F32" s="14"/>
      <c r="G32" s="14"/>
      <c r="H32" s="14"/>
      <c r="J32" s="14"/>
    </row>
    <row r="33" spans="1:10" ht="15">
      <c r="A33" s="10"/>
      <c r="B33" s="10"/>
      <c r="C33" s="10"/>
      <c r="D33" s="684"/>
      <c r="E33" s="14"/>
      <c r="F33" s="14"/>
      <c r="G33" s="14"/>
      <c r="H33" s="14"/>
      <c r="J33" s="14"/>
    </row>
    <row r="34" spans="1:10" ht="15">
      <c r="A34" s="10"/>
      <c r="B34" s="10" t="s">
        <v>685</v>
      </c>
      <c r="C34" s="10"/>
      <c r="D34" s="684">
        <f>SUM(D35,D39)</f>
        <v>50000</v>
      </c>
      <c r="E34" s="14"/>
      <c r="F34" s="14"/>
      <c r="G34" s="14"/>
      <c r="H34" s="14"/>
      <c r="J34" s="14"/>
    </row>
    <row r="35" spans="1:10" ht="25.5">
      <c r="A35" s="10"/>
      <c r="B35" s="685" t="s">
        <v>681</v>
      </c>
      <c r="C35" s="10"/>
      <c r="D35" s="142">
        <v>50000</v>
      </c>
      <c r="E35" s="14"/>
      <c r="F35" s="14"/>
      <c r="G35" s="14"/>
      <c r="H35" s="14"/>
      <c r="J35" s="14"/>
    </row>
    <row r="36" spans="1:10" ht="15">
      <c r="A36" s="10"/>
      <c r="B36" s="10"/>
      <c r="C36" s="10"/>
      <c r="E36" s="14"/>
      <c r="F36" s="14"/>
      <c r="G36" s="14"/>
      <c r="H36" s="14"/>
      <c r="J36" s="14"/>
    </row>
    <row r="37" spans="1:10" ht="15">
      <c r="A37" s="10"/>
      <c r="E37" s="14"/>
      <c r="F37" s="14"/>
      <c r="G37" s="14"/>
      <c r="H37" s="14"/>
      <c r="J37" s="14"/>
    </row>
    <row r="38" spans="1:10" ht="15">
      <c r="A38" s="10"/>
      <c r="B38" s="10"/>
      <c r="C38" s="10"/>
      <c r="D38" s="684"/>
      <c r="E38" s="14"/>
      <c r="F38" s="14"/>
      <c r="G38" s="14"/>
      <c r="H38" s="14"/>
      <c r="J38" s="14"/>
    </row>
    <row r="39" spans="1:10" ht="15">
      <c r="A39" s="10"/>
      <c r="B39" s="10"/>
      <c r="C39" s="10"/>
      <c r="D39" s="684"/>
      <c r="E39" s="14"/>
      <c r="F39" s="14"/>
      <c r="G39" s="14"/>
      <c r="H39" s="14"/>
      <c r="J39" s="14"/>
    </row>
    <row r="40" spans="1:10" ht="15">
      <c r="A40" s="10"/>
      <c r="B40" s="10"/>
      <c r="C40" s="10"/>
      <c r="D40" s="10"/>
      <c r="E40" s="14"/>
      <c r="F40" s="14"/>
      <c r="G40" s="14"/>
      <c r="H40" s="14"/>
      <c r="J40" s="14"/>
    </row>
    <row r="41" spans="1:10" ht="15">
      <c r="A41" s="10"/>
      <c r="B41" s="10"/>
      <c r="C41" s="10"/>
      <c r="D41" s="10"/>
      <c r="E41" s="14"/>
      <c r="F41" s="14"/>
      <c r="G41" s="14"/>
      <c r="H41" s="14"/>
      <c r="J41" s="14"/>
    </row>
    <row r="42" spans="1:10" ht="15">
      <c r="A42" s="14"/>
      <c r="B42" s="14"/>
      <c r="C42" s="14"/>
      <c r="D42" s="14"/>
      <c r="E42" s="14"/>
      <c r="F42" s="14"/>
      <c r="G42" s="14"/>
      <c r="H42" s="14"/>
      <c r="J42" s="14"/>
    </row>
    <row r="43" spans="1:10" ht="15">
      <c r="A43" s="14"/>
      <c r="B43" s="14"/>
      <c r="C43" s="14"/>
      <c r="D43" s="14"/>
      <c r="E43" s="14"/>
      <c r="F43" s="14"/>
      <c r="G43" s="14"/>
      <c r="H43" s="14"/>
      <c r="I43" s="14"/>
      <c r="J43" s="14"/>
    </row>
    <row r="44" spans="1:10" ht="15">
      <c r="A44" s="14"/>
      <c r="B44" s="14"/>
      <c r="C44" s="14"/>
      <c r="D44" s="14"/>
      <c r="E44" s="14"/>
      <c r="F44" s="14"/>
      <c r="G44" s="14"/>
      <c r="H44" s="14"/>
      <c r="I44" s="14"/>
      <c r="J44" s="14"/>
    </row>
  </sheetData>
  <printOptions/>
  <pageMargins left="0.3937007874015748" right="0.3937007874015748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53"/>
  <sheetViews>
    <sheetView showGridLines="0" workbookViewId="0" topLeftCell="A1">
      <selection activeCell="A1" sqref="A1:E1"/>
    </sheetView>
  </sheetViews>
  <sheetFormatPr defaultColWidth="9.00390625" defaultRowHeight="12.75"/>
  <cols>
    <col min="1" max="1" width="5.00390625" style="158" customWidth="1"/>
    <col min="2" max="2" width="5.875" style="158" customWidth="1"/>
    <col min="3" max="3" width="3.75390625" style="483" customWidth="1"/>
    <col min="4" max="4" width="51.25390625" style="158" customWidth="1"/>
    <col min="5" max="5" width="14.375" style="158" customWidth="1"/>
    <col min="6" max="14" width="9.125" style="158" customWidth="1"/>
  </cols>
  <sheetData>
    <row r="1" spans="1:5" ht="12.75">
      <c r="A1" s="689" t="s">
        <v>151</v>
      </c>
      <c r="B1" s="691"/>
      <c r="C1" s="691"/>
      <c r="D1" s="691"/>
      <c r="E1" s="691"/>
    </row>
    <row r="2" spans="1:5" ht="12.75">
      <c r="A2" s="689" t="s">
        <v>149</v>
      </c>
      <c r="B2" s="690"/>
      <c r="C2" s="690"/>
      <c r="D2" s="690"/>
      <c r="E2" s="690"/>
    </row>
    <row r="3" spans="1:5" ht="12.75">
      <c r="A3" s="689" t="s">
        <v>150</v>
      </c>
      <c r="B3" s="692"/>
      <c r="C3" s="692"/>
      <c r="D3" s="692"/>
      <c r="E3" s="692"/>
    </row>
    <row r="4" spans="1:5" ht="12.75">
      <c r="A4" s="689" t="s">
        <v>152</v>
      </c>
      <c r="B4" s="692"/>
      <c r="C4" s="692"/>
      <c r="D4" s="692"/>
      <c r="E4" s="692"/>
    </row>
    <row r="5" spans="1:5" ht="12.75">
      <c r="A5" s="537"/>
      <c r="B5" s="538"/>
      <c r="C5" s="538"/>
      <c r="D5" s="538"/>
      <c r="E5" s="538"/>
    </row>
    <row r="6" spans="1:5" ht="12.75">
      <c r="A6" s="687" t="s">
        <v>147</v>
      </c>
      <c r="B6" s="688"/>
      <c r="C6" s="688"/>
      <c r="D6" s="688"/>
      <c r="E6" s="688"/>
    </row>
    <row r="7" spans="1:5" ht="12.75">
      <c r="A7" s="687" t="s">
        <v>148</v>
      </c>
      <c r="B7" s="688"/>
      <c r="C7" s="688"/>
      <c r="D7" s="688"/>
      <c r="E7" s="688"/>
    </row>
    <row r="8" spans="1:5" ht="13.5" thickBot="1">
      <c r="A8" s="156"/>
      <c r="B8" s="156"/>
      <c r="C8" s="177"/>
      <c r="D8" s="156"/>
      <c r="E8" s="421"/>
    </row>
    <row r="9" spans="1:5" ht="13.5" thickBot="1">
      <c r="A9" s="693" t="s">
        <v>37</v>
      </c>
      <c r="B9" s="694"/>
      <c r="C9" s="694"/>
      <c r="D9" s="694"/>
      <c r="E9" s="178">
        <f>SUM(E34,E40,E50,E57,E74,E82,E103,E120,E126,E130,E175,E199,E246,E277,E297,E307)</f>
        <v>43726687</v>
      </c>
    </row>
    <row r="10" spans="1:5" ht="12.75">
      <c r="A10" s="163"/>
      <c r="B10" s="167"/>
      <c r="C10" s="461"/>
      <c r="D10" s="166"/>
      <c r="E10" s="515"/>
    </row>
    <row r="11" spans="1:5" ht="12.75">
      <c r="A11" s="695" t="s">
        <v>38</v>
      </c>
      <c r="B11" s="696"/>
      <c r="C11" s="696"/>
      <c r="D11" s="696"/>
      <c r="E11" s="532">
        <f>SUM(E12:E13)</f>
        <v>43726687</v>
      </c>
    </row>
    <row r="12" spans="1:5" ht="12.75">
      <c r="A12" s="697" t="s">
        <v>650</v>
      </c>
      <c r="B12" s="698"/>
      <c r="C12" s="698"/>
      <c r="D12" s="698"/>
      <c r="E12" s="516">
        <f>SUM(E34,E41,E51,E58,E75,E83,E104,E120,E126,E131,E176,E200,E248,E278,E298,E308)</f>
        <v>37955887</v>
      </c>
    </row>
    <row r="13" spans="1:5" ht="12.75">
      <c r="A13" s="697" t="s">
        <v>643</v>
      </c>
      <c r="B13" s="698"/>
      <c r="C13" s="698"/>
      <c r="D13" s="698"/>
      <c r="E13" s="516">
        <f>SUM(E45,E59,E84,E132,E247,E279,E309)</f>
        <v>5770800</v>
      </c>
    </row>
    <row r="14" spans="1:5" ht="12.75">
      <c r="A14" s="37"/>
      <c r="B14" s="157"/>
      <c r="C14" s="176"/>
      <c r="D14" s="100"/>
      <c r="E14" s="516"/>
    </row>
    <row r="15" spans="1:5" ht="12.75">
      <c r="A15" s="695" t="s">
        <v>41</v>
      </c>
      <c r="B15" s="696"/>
      <c r="C15" s="696"/>
      <c r="D15" s="696"/>
      <c r="E15" s="532">
        <f>SUM(E16:E16)</f>
        <v>116883</v>
      </c>
    </row>
    <row r="16" spans="1:5" ht="12.75">
      <c r="A16" s="697" t="s">
        <v>452</v>
      </c>
      <c r="B16" s="698"/>
      <c r="C16" s="698"/>
      <c r="D16" s="698"/>
      <c r="E16" s="516">
        <v>116883</v>
      </c>
    </row>
    <row r="17" spans="1:5" ht="12.75">
      <c r="A17" s="37"/>
      <c r="B17" s="157"/>
      <c r="C17" s="176"/>
      <c r="D17" s="100"/>
      <c r="E17" s="516"/>
    </row>
    <row r="18" spans="1:5" ht="12.75">
      <c r="A18" s="699" t="s">
        <v>453</v>
      </c>
      <c r="B18" s="700"/>
      <c r="C18" s="700"/>
      <c r="D18" s="700"/>
      <c r="E18" s="533">
        <f>SUM(E11,E15)</f>
        <v>43843570</v>
      </c>
    </row>
    <row r="19" spans="1:5" ht="12.75">
      <c r="A19" s="37"/>
      <c r="B19" s="157"/>
      <c r="C19" s="176"/>
      <c r="D19" s="100"/>
      <c r="E19" s="516"/>
    </row>
    <row r="20" spans="1:5" ht="12.75">
      <c r="A20" s="697" t="s">
        <v>42</v>
      </c>
      <c r="B20" s="698"/>
      <c r="C20" s="698"/>
      <c r="D20" s="698"/>
      <c r="E20" s="516">
        <v>41060770</v>
      </c>
    </row>
    <row r="21" spans="1:5" ht="12.75">
      <c r="A21" s="37"/>
      <c r="B21" s="157"/>
      <c r="C21" s="176"/>
      <c r="D21" s="100"/>
      <c r="E21" s="516"/>
    </row>
    <row r="22" spans="1:5" ht="12.75">
      <c r="A22" s="695" t="s">
        <v>43</v>
      </c>
      <c r="B22" s="696"/>
      <c r="C22" s="696"/>
      <c r="D22" s="696"/>
      <c r="E22" s="532">
        <f>SUM(E23:E24)</f>
        <v>2782800</v>
      </c>
    </row>
    <row r="23" spans="1:5" ht="12.75">
      <c r="A23" s="697" t="s">
        <v>449</v>
      </c>
      <c r="B23" s="698"/>
      <c r="C23" s="698"/>
      <c r="D23" s="698"/>
      <c r="E23" s="516">
        <v>2532800</v>
      </c>
    </row>
    <row r="24" spans="1:5" ht="12.75">
      <c r="A24" s="697" t="s">
        <v>450</v>
      </c>
      <c r="B24" s="698"/>
      <c r="C24" s="698"/>
      <c r="D24" s="698"/>
      <c r="E24" s="516">
        <v>250000</v>
      </c>
    </row>
    <row r="25" spans="1:5" ht="12.75">
      <c r="A25" s="37"/>
      <c r="B25" s="157"/>
      <c r="C25" s="176"/>
      <c r="D25" s="100"/>
      <c r="E25" s="516"/>
    </row>
    <row r="26" spans="1:5" ht="12.75">
      <c r="A26" s="699" t="s">
        <v>44</v>
      </c>
      <c r="B26" s="700"/>
      <c r="C26" s="700"/>
      <c r="D26" s="700"/>
      <c r="E26" s="533">
        <f>SUM(E20,E22)</f>
        <v>43843570</v>
      </c>
    </row>
    <row r="27" spans="1:5" ht="12.75">
      <c r="A27" s="37"/>
      <c r="B27" s="157"/>
      <c r="C27" s="176"/>
      <c r="D27" s="100"/>
      <c r="E27" s="516"/>
    </row>
    <row r="28" spans="1:5" ht="12.75">
      <c r="A28" s="37"/>
      <c r="B28" s="157"/>
      <c r="C28" s="176"/>
      <c r="D28" s="100" t="s">
        <v>451</v>
      </c>
      <c r="E28" s="516">
        <f>E26-E18</f>
        <v>0</v>
      </c>
    </row>
    <row r="29" spans="1:5" ht="12.75">
      <c r="A29" s="37"/>
      <c r="B29" s="157"/>
      <c r="C29" s="176"/>
      <c r="D29" s="100"/>
      <c r="E29" s="516"/>
    </row>
    <row r="30" spans="1:5" ht="13.5" thickBot="1">
      <c r="A30" s="37"/>
      <c r="B30" s="157"/>
      <c r="C30" s="176"/>
      <c r="D30" s="157"/>
      <c r="E30" s="377"/>
    </row>
    <row r="31" spans="1:5" ht="12.75">
      <c r="A31" s="426"/>
      <c r="B31" s="163"/>
      <c r="C31" s="427"/>
      <c r="D31" s="426"/>
      <c r="E31" s="105" t="s">
        <v>604</v>
      </c>
    </row>
    <row r="32" spans="1:5" ht="12.75">
      <c r="A32" s="428" t="s">
        <v>795</v>
      </c>
      <c r="B32" s="701" t="s">
        <v>697</v>
      </c>
      <c r="C32" s="702"/>
      <c r="D32" s="107" t="s">
        <v>711</v>
      </c>
      <c r="E32" s="429" t="s">
        <v>710</v>
      </c>
    </row>
    <row r="33" spans="1:5" ht="13.5" thickBot="1">
      <c r="A33" s="110"/>
      <c r="B33" s="84"/>
      <c r="C33" s="531"/>
      <c r="D33" s="110"/>
      <c r="E33" s="181">
        <v>2003</v>
      </c>
    </row>
    <row r="34" spans="1:14" s="430" customFormat="1" ht="12.75">
      <c r="A34" s="523" t="s">
        <v>715</v>
      </c>
      <c r="B34" s="465"/>
      <c r="C34" s="466"/>
      <c r="D34" s="465" t="s">
        <v>45</v>
      </c>
      <c r="E34" s="439">
        <f>SUM(E36,E38)</f>
        <v>10220</v>
      </c>
      <c r="F34" s="158"/>
      <c r="G34" s="158"/>
      <c r="H34" s="158"/>
      <c r="I34" s="158"/>
      <c r="J34" s="158"/>
      <c r="K34" s="158"/>
      <c r="L34" s="158"/>
      <c r="M34" s="158"/>
      <c r="N34" s="158"/>
    </row>
    <row r="35" spans="1:14" s="430" customFormat="1" ht="13.5" thickBot="1">
      <c r="A35" s="524"/>
      <c r="B35" s="471"/>
      <c r="C35" s="472"/>
      <c r="D35" s="525" t="s">
        <v>39</v>
      </c>
      <c r="E35" s="448">
        <f>SUM(E37,E39)</f>
        <v>10220</v>
      </c>
      <c r="F35" s="158"/>
      <c r="G35" s="158"/>
      <c r="H35" s="158"/>
      <c r="I35" s="158"/>
      <c r="J35" s="158"/>
      <c r="K35" s="158"/>
      <c r="L35" s="158"/>
      <c r="M35" s="158"/>
      <c r="N35" s="158"/>
    </row>
    <row r="36" spans="1:5" ht="13.5" thickBot="1">
      <c r="A36" s="431"/>
      <c r="B36" s="164" t="s">
        <v>46</v>
      </c>
      <c r="C36" s="183"/>
      <c r="D36" s="434" t="s">
        <v>455</v>
      </c>
      <c r="E36" s="174">
        <f>SUM(E37)</f>
        <v>1220</v>
      </c>
    </row>
    <row r="37" spans="1:5" ht="13.5" thickBot="1">
      <c r="A37" s="431"/>
      <c r="B37" s="100"/>
      <c r="C37" s="177"/>
      <c r="D37" s="435" t="s">
        <v>50</v>
      </c>
      <c r="E37" s="457">
        <v>1220</v>
      </c>
    </row>
    <row r="38" spans="1:5" ht="13.5" thickBot="1">
      <c r="A38" s="37"/>
      <c r="B38" s="517" t="s">
        <v>47</v>
      </c>
      <c r="C38" s="422"/>
      <c r="D38" s="473" t="s">
        <v>48</v>
      </c>
      <c r="E38" s="174">
        <f>SUM(E39)</f>
        <v>9000</v>
      </c>
    </row>
    <row r="39" spans="1:5" ht="13.5" thickBot="1">
      <c r="A39" s="37"/>
      <c r="B39" s="157"/>
      <c r="C39" s="176"/>
      <c r="D39" s="435" t="s">
        <v>50</v>
      </c>
      <c r="E39" s="464">
        <v>9000</v>
      </c>
    </row>
    <row r="40" spans="1:14" s="440" customFormat="1" ht="25.5">
      <c r="A40" s="518">
        <v>400</v>
      </c>
      <c r="B40" s="519"/>
      <c r="C40" s="520"/>
      <c r="D40" s="521" t="s">
        <v>454</v>
      </c>
      <c r="E40" s="522">
        <f>SUM(E43)</f>
        <v>1330000</v>
      </c>
      <c r="F40" s="158"/>
      <c r="G40" s="158"/>
      <c r="H40" s="158"/>
      <c r="I40" s="158"/>
      <c r="J40" s="158"/>
      <c r="K40" s="158"/>
      <c r="L40" s="158"/>
      <c r="M40" s="158"/>
      <c r="N40" s="158"/>
    </row>
    <row r="41" spans="1:5" ht="12.75">
      <c r="A41" s="441"/>
      <c r="B41" s="442"/>
      <c r="C41" s="443"/>
      <c r="D41" s="526" t="s">
        <v>39</v>
      </c>
      <c r="E41" s="444">
        <f>SUM(E46)</f>
        <v>600000</v>
      </c>
    </row>
    <row r="42" spans="1:5" ht="13.5" thickBot="1">
      <c r="A42" s="445"/>
      <c r="B42" s="446"/>
      <c r="C42" s="447"/>
      <c r="D42" s="527" t="s">
        <v>40</v>
      </c>
      <c r="E42" s="448">
        <f>SUM(E48)</f>
        <v>730000</v>
      </c>
    </row>
    <row r="43" spans="1:5" ht="12.75">
      <c r="A43" s="37"/>
      <c r="B43" s="162">
        <v>40002</v>
      </c>
      <c r="C43" s="176"/>
      <c r="D43" s="449" t="s">
        <v>49</v>
      </c>
      <c r="E43" s="128">
        <f>SUM(E44:E45)</f>
        <v>1330000</v>
      </c>
    </row>
    <row r="44" spans="1:5" ht="12.75">
      <c r="A44" s="37"/>
      <c r="B44" s="37"/>
      <c r="C44" s="176"/>
      <c r="D44" s="449" t="s">
        <v>39</v>
      </c>
      <c r="E44" s="429">
        <f>SUM(E46)</f>
        <v>600000</v>
      </c>
    </row>
    <row r="45" spans="1:5" ht="13.5" thickBot="1">
      <c r="A45" s="37"/>
      <c r="B45" s="184"/>
      <c r="C45" s="433"/>
      <c r="D45" s="434" t="s">
        <v>40</v>
      </c>
      <c r="E45" s="181">
        <f>SUM(E48)</f>
        <v>730000</v>
      </c>
    </row>
    <row r="46" spans="1:5" ht="12.75">
      <c r="A46" s="37"/>
      <c r="B46" s="157"/>
      <c r="C46" s="176"/>
      <c r="D46" s="449" t="s">
        <v>50</v>
      </c>
      <c r="E46" s="128">
        <f>SUM(E47)</f>
        <v>600000</v>
      </c>
    </row>
    <row r="47" spans="1:14" s="456" customFormat="1" ht="25.5">
      <c r="A47" s="450"/>
      <c r="B47" s="451"/>
      <c r="C47" s="452"/>
      <c r="D47" s="453" t="s">
        <v>51</v>
      </c>
      <c r="E47" s="454">
        <v>600000</v>
      </c>
      <c r="F47" s="455"/>
      <c r="G47" s="455"/>
      <c r="H47" s="455"/>
      <c r="I47" s="455"/>
      <c r="J47" s="455"/>
      <c r="K47" s="455"/>
      <c r="L47" s="455"/>
      <c r="M47" s="455"/>
      <c r="N47" s="455"/>
    </row>
    <row r="48" spans="1:5" ht="12.75">
      <c r="A48" s="37"/>
      <c r="B48" s="157"/>
      <c r="C48" s="176"/>
      <c r="D48" s="449" t="s">
        <v>52</v>
      </c>
      <c r="E48" s="115">
        <f>SUM(E49:E49)</f>
        <v>730000</v>
      </c>
    </row>
    <row r="49" spans="1:5" ht="13.5" thickBot="1">
      <c r="A49" s="37"/>
      <c r="B49" s="157"/>
      <c r="C49" s="176"/>
      <c r="D49" s="100" t="s">
        <v>59</v>
      </c>
      <c r="E49" s="457">
        <v>730000</v>
      </c>
    </row>
    <row r="50" spans="1:14" s="440" customFormat="1" ht="12.75">
      <c r="A50" s="436">
        <v>600</v>
      </c>
      <c r="B50" s="437"/>
      <c r="C50" s="438"/>
      <c r="D50" s="458" t="s">
        <v>794</v>
      </c>
      <c r="E50" s="439">
        <f>SUM(E51)</f>
        <v>1750000</v>
      </c>
      <c r="F50" s="158"/>
      <c r="G50" s="158"/>
      <c r="H50" s="158"/>
      <c r="I50" s="158"/>
      <c r="J50" s="158"/>
      <c r="K50" s="158"/>
      <c r="L50" s="158"/>
      <c r="M50" s="158"/>
      <c r="N50" s="158"/>
    </row>
    <row r="51" spans="1:5" ht="13.5" thickBot="1">
      <c r="A51" s="441"/>
      <c r="B51" s="442"/>
      <c r="C51" s="443"/>
      <c r="D51" s="526" t="s">
        <v>39</v>
      </c>
      <c r="E51" s="448">
        <f>SUM(E52+E55)</f>
        <v>1750000</v>
      </c>
    </row>
    <row r="52" spans="1:5" ht="13.5" thickBot="1">
      <c r="A52" s="163"/>
      <c r="B52" s="432">
        <v>60004</v>
      </c>
      <c r="C52" s="422"/>
      <c r="D52" s="459" t="s">
        <v>53</v>
      </c>
      <c r="E52" s="174">
        <f>SUM(E53)</f>
        <v>1600000</v>
      </c>
    </row>
    <row r="53" spans="1:5" ht="13.5" thickBot="1">
      <c r="A53" s="184"/>
      <c r="B53" s="509"/>
      <c r="C53" s="539"/>
      <c r="D53" s="182" t="s">
        <v>456</v>
      </c>
      <c r="E53" s="534">
        <v>1600000</v>
      </c>
    </row>
    <row r="54" spans="1:5" ht="12.75">
      <c r="A54" s="163"/>
      <c r="B54" s="424">
        <v>60016</v>
      </c>
      <c r="C54" s="461"/>
      <c r="D54" s="462" t="s">
        <v>54</v>
      </c>
      <c r="E54" s="128">
        <f>SUM(E55)</f>
        <v>150000</v>
      </c>
    </row>
    <row r="55" spans="1:5" ht="13.5" thickBot="1">
      <c r="A55" s="37"/>
      <c r="B55" s="184"/>
      <c r="C55" s="433"/>
      <c r="D55" s="463" t="s">
        <v>39</v>
      </c>
      <c r="E55" s="181">
        <f>SUM(E56)</f>
        <v>150000</v>
      </c>
    </row>
    <row r="56" spans="1:5" ht="13.5" thickBot="1">
      <c r="A56" s="184"/>
      <c r="B56" s="155"/>
      <c r="C56" s="433"/>
      <c r="D56" s="434" t="s">
        <v>55</v>
      </c>
      <c r="E56" s="534">
        <v>150000</v>
      </c>
    </row>
    <row r="57" spans="1:14" s="440" customFormat="1" ht="12.75">
      <c r="A57" s="436">
        <v>700</v>
      </c>
      <c r="B57" s="465"/>
      <c r="C57" s="466"/>
      <c r="D57" s="458" t="s">
        <v>56</v>
      </c>
      <c r="E57" s="439">
        <f>SUM(E58:E59)</f>
        <v>1007900</v>
      </c>
      <c r="F57" s="158"/>
      <c r="G57" s="158"/>
      <c r="H57" s="158"/>
      <c r="I57" s="158"/>
      <c r="J57" s="158"/>
      <c r="K57" s="158"/>
      <c r="L57" s="158"/>
      <c r="M57" s="158"/>
      <c r="N57" s="158"/>
    </row>
    <row r="58" spans="1:5" ht="12.75">
      <c r="A58" s="467"/>
      <c r="B58" s="468"/>
      <c r="C58" s="469"/>
      <c r="D58" s="526" t="s">
        <v>39</v>
      </c>
      <c r="E58" s="444">
        <f>SUM(E61,E68,E72)</f>
        <v>357900</v>
      </c>
    </row>
    <row r="59" spans="1:5" ht="13.5" thickBot="1">
      <c r="A59" s="470"/>
      <c r="B59" s="471"/>
      <c r="C59" s="472"/>
      <c r="D59" s="527" t="s">
        <v>40</v>
      </c>
      <c r="E59" s="448">
        <f>SUM(E62,E69)</f>
        <v>650000</v>
      </c>
    </row>
    <row r="60" spans="1:5" ht="12.75">
      <c r="A60" s="163"/>
      <c r="B60" s="424">
        <v>70001</v>
      </c>
      <c r="C60" s="461"/>
      <c r="D60" s="462" t="s">
        <v>57</v>
      </c>
      <c r="E60" s="128">
        <f>SUM(E61:E62)</f>
        <v>220000</v>
      </c>
    </row>
    <row r="61" spans="1:5" ht="12.75">
      <c r="A61" s="37"/>
      <c r="B61" s="37"/>
      <c r="C61" s="176"/>
      <c r="D61" s="449" t="s">
        <v>39</v>
      </c>
      <c r="E61" s="429">
        <v>120000</v>
      </c>
    </row>
    <row r="62" spans="1:5" ht="13.5" thickBot="1">
      <c r="A62" s="37"/>
      <c r="B62" s="184"/>
      <c r="C62" s="433"/>
      <c r="D62" s="434" t="s">
        <v>40</v>
      </c>
      <c r="E62" s="181">
        <f>SUM(E65)</f>
        <v>100000</v>
      </c>
    </row>
    <row r="63" spans="1:5" ht="12.75">
      <c r="A63" s="37"/>
      <c r="B63" s="157"/>
      <c r="C63" s="176"/>
      <c r="D63" s="449" t="s">
        <v>50</v>
      </c>
      <c r="E63" s="115">
        <f>SUM(E64:E64)</f>
        <v>120000</v>
      </c>
    </row>
    <row r="64" spans="1:5" ht="12.75">
      <c r="A64" s="37"/>
      <c r="B64" s="157"/>
      <c r="C64" s="176"/>
      <c r="D64" s="100" t="s">
        <v>58</v>
      </c>
      <c r="E64" s="457">
        <v>120000</v>
      </c>
    </row>
    <row r="65" spans="1:5" ht="12.75">
      <c r="A65" s="37"/>
      <c r="B65" s="157"/>
      <c r="C65" s="176"/>
      <c r="D65" s="449" t="s">
        <v>52</v>
      </c>
      <c r="E65" s="115">
        <f>SUM(E66)</f>
        <v>100000</v>
      </c>
    </row>
    <row r="66" spans="1:5" ht="13.5" thickBot="1">
      <c r="A66" s="37"/>
      <c r="B66" s="157"/>
      <c r="C66" s="176"/>
      <c r="D66" s="100" t="s">
        <v>59</v>
      </c>
      <c r="E66" s="457">
        <v>100000</v>
      </c>
    </row>
    <row r="67" spans="1:5" ht="12.75">
      <c r="A67" s="37"/>
      <c r="B67" s="424">
        <v>70005</v>
      </c>
      <c r="C67" s="461"/>
      <c r="D67" s="462" t="s">
        <v>60</v>
      </c>
      <c r="E67" s="128">
        <f>SUM(E68,E69)</f>
        <v>785000</v>
      </c>
    </row>
    <row r="68" spans="1:5" ht="12.75">
      <c r="A68" s="37"/>
      <c r="B68" s="37"/>
      <c r="C68" s="176"/>
      <c r="D68" s="449" t="s">
        <v>39</v>
      </c>
      <c r="E68" s="429">
        <f>SUM(E70)</f>
        <v>235000</v>
      </c>
    </row>
    <row r="69" spans="1:5" ht="13.5" thickBot="1">
      <c r="A69" s="37"/>
      <c r="B69" s="184"/>
      <c r="C69" s="433"/>
      <c r="D69" s="434" t="s">
        <v>40</v>
      </c>
      <c r="E69" s="181">
        <v>550000</v>
      </c>
    </row>
    <row r="70" spans="1:5" ht="12.75">
      <c r="A70" s="37"/>
      <c r="B70" s="157"/>
      <c r="C70" s="176"/>
      <c r="D70" s="449" t="s">
        <v>65</v>
      </c>
      <c r="E70" s="457">
        <v>235000</v>
      </c>
    </row>
    <row r="71" spans="1:5" ht="13.5" thickBot="1">
      <c r="A71" s="37"/>
      <c r="B71" s="157"/>
      <c r="C71" s="176"/>
      <c r="D71" s="449" t="s">
        <v>457</v>
      </c>
      <c r="E71" s="457">
        <v>550000</v>
      </c>
    </row>
    <row r="72" spans="1:5" ht="13.5" thickBot="1">
      <c r="A72" s="37"/>
      <c r="B72" s="432">
        <v>70095</v>
      </c>
      <c r="C72" s="422"/>
      <c r="D72" s="473" t="s">
        <v>61</v>
      </c>
      <c r="E72" s="174">
        <f>SUM(E73)</f>
        <v>2900</v>
      </c>
    </row>
    <row r="73" spans="1:5" ht="13.5" thickBot="1">
      <c r="A73" s="37"/>
      <c r="B73" s="157"/>
      <c r="C73" s="176"/>
      <c r="D73" s="449" t="s">
        <v>65</v>
      </c>
      <c r="E73" s="457">
        <v>2900</v>
      </c>
    </row>
    <row r="74" spans="1:14" s="440" customFormat="1" ht="12.75">
      <c r="A74" s="436">
        <v>710</v>
      </c>
      <c r="B74" s="465"/>
      <c r="C74" s="466"/>
      <c r="D74" s="465" t="s">
        <v>62</v>
      </c>
      <c r="E74" s="439">
        <f>SUM(E75)</f>
        <v>211538</v>
      </c>
      <c r="F74" s="158"/>
      <c r="G74" s="158"/>
      <c r="H74" s="158"/>
      <c r="I74" s="158"/>
      <c r="J74" s="158"/>
      <c r="K74" s="158"/>
      <c r="L74" s="158"/>
      <c r="M74" s="158"/>
      <c r="N74" s="158"/>
    </row>
    <row r="75" spans="1:5" ht="13.5" thickBot="1">
      <c r="A75" s="470"/>
      <c r="B75" s="471"/>
      <c r="C75" s="472"/>
      <c r="D75" s="525" t="s">
        <v>39</v>
      </c>
      <c r="E75" s="448">
        <f>SUM(E77,E79,E80)</f>
        <v>211538</v>
      </c>
    </row>
    <row r="76" spans="1:5" ht="13.5" thickBot="1">
      <c r="A76" s="37"/>
      <c r="B76" s="164">
        <v>71004</v>
      </c>
      <c r="C76" s="433"/>
      <c r="D76" s="434" t="s">
        <v>63</v>
      </c>
      <c r="E76" s="425">
        <f>SUM(E77)</f>
        <v>71538</v>
      </c>
    </row>
    <row r="77" spans="1:5" ht="13.5" thickBot="1">
      <c r="A77" s="37"/>
      <c r="B77" s="157"/>
      <c r="C77" s="176"/>
      <c r="D77" s="449" t="s">
        <v>65</v>
      </c>
      <c r="E77" s="457">
        <v>71538</v>
      </c>
    </row>
    <row r="78" spans="1:5" ht="13.5" thickBot="1">
      <c r="A78" s="37"/>
      <c r="B78" s="432">
        <v>71013</v>
      </c>
      <c r="C78" s="422"/>
      <c r="D78" s="473" t="s">
        <v>64</v>
      </c>
      <c r="E78" s="174">
        <f>SUM(E79)</f>
        <v>70000</v>
      </c>
    </row>
    <row r="79" spans="1:5" ht="13.5" thickBot="1">
      <c r="A79" s="37"/>
      <c r="B79" s="157"/>
      <c r="C79" s="176"/>
      <c r="D79" s="449" t="s">
        <v>65</v>
      </c>
      <c r="E79" s="457">
        <v>70000</v>
      </c>
    </row>
    <row r="80" spans="1:5" ht="13.5" thickBot="1">
      <c r="A80" s="37"/>
      <c r="B80" s="432">
        <v>71035</v>
      </c>
      <c r="C80" s="422"/>
      <c r="D80" s="473" t="s">
        <v>66</v>
      </c>
      <c r="E80" s="174">
        <f>SUM(E81)</f>
        <v>70000</v>
      </c>
    </row>
    <row r="81" spans="1:5" ht="13.5" thickBot="1">
      <c r="A81" s="37"/>
      <c r="B81" s="157"/>
      <c r="C81" s="176"/>
      <c r="D81" s="449" t="s">
        <v>39</v>
      </c>
      <c r="E81" s="464">
        <v>70000</v>
      </c>
    </row>
    <row r="82" spans="1:14" s="440" customFormat="1" ht="12.75">
      <c r="A82" s="436">
        <v>750</v>
      </c>
      <c r="B82" s="465"/>
      <c r="C82" s="466"/>
      <c r="D82" s="458" t="s">
        <v>720</v>
      </c>
      <c r="E82" s="439">
        <f>SUM(E83:E84)</f>
        <v>6108343</v>
      </c>
      <c r="F82" s="158"/>
      <c r="G82" s="158"/>
      <c r="H82" s="158"/>
      <c r="I82" s="158"/>
      <c r="J82" s="158"/>
      <c r="K82" s="158"/>
      <c r="L82" s="158"/>
      <c r="M82" s="158"/>
      <c r="N82" s="158"/>
    </row>
    <row r="83" spans="1:5" ht="12.75">
      <c r="A83" s="467"/>
      <c r="B83" s="468"/>
      <c r="C83" s="469"/>
      <c r="D83" s="526" t="s">
        <v>39</v>
      </c>
      <c r="E83" s="444">
        <f>SUM(E85,E88,E99,E101)</f>
        <v>6050343</v>
      </c>
    </row>
    <row r="84" spans="1:5" ht="13.5" thickBot="1">
      <c r="A84" s="470"/>
      <c r="B84" s="471"/>
      <c r="C84" s="472"/>
      <c r="D84" s="527" t="s">
        <v>40</v>
      </c>
      <c r="E84" s="448">
        <f>SUM(E89,)</f>
        <v>58000</v>
      </c>
    </row>
    <row r="85" spans="1:5" ht="13.5" thickBot="1">
      <c r="A85" s="163"/>
      <c r="B85" s="432">
        <v>75022</v>
      </c>
      <c r="C85" s="422"/>
      <c r="D85" s="459" t="s">
        <v>67</v>
      </c>
      <c r="E85" s="174">
        <f>SUM(E86)</f>
        <v>300110</v>
      </c>
    </row>
    <row r="86" spans="1:5" ht="13.5" thickBot="1">
      <c r="A86" s="37"/>
      <c r="B86" s="157"/>
      <c r="C86" s="176"/>
      <c r="D86" s="475" t="s">
        <v>65</v>
      </c>
      <c r="E86" s="457">
        <v>300110</v>
      </c>
    </row>
    <row r="87" spans="1:5" ht="12.75">
      <c r="A87" s="163"/>
      <c r="B87" s="424">
        <v>75023</v>
      </c>
      <c r="C87" s="461"/>
      <c r="D87" s="462" t="s">
        <v>69</v>
      </c>
      <c r="E87" s="128">
        <f>SUM(E88:E89)</f>
        <v>5558533</v>
      </c>
    </row>
    <row r="88" spans="1:5" ht="12.75">
      <c r="A88" s="37"/>
      <c r="B88" s="37"/>
      <c r="C88" s="176"/>
      <c r="D88" s="475" t="s">
        <v>39</v>
      </c>
      <c r="E88" s="429">
        <f>SUM(E90)</f>
        <v>5500533</v>
      </c>
    </row>
    <row r="89" spans="1:5" ht="13.5" thickBot="1">
      <c r="A89" s="37"/>
      <c r="B89" s="37"/>
      <c r="C89" s="176"/>
      <c r="D89" s="475" t="s">
        <v>40</v>
      </c>
      <c r="E89" s="429">
        <f>SUM(E98)</f>
        <v>58000</v>
      </c>
    </row>
    <row r="90" spans="1:5" ht="12.75">
      <c r="A90" s="37"/>
      <c r="B90" s="167"/>
      <c r="C90" s="461"/>
      <c r="D90" s="462" t="s">
        <v>70</v>
      </c>
      <c r="E90" s="477">
        <f>SUM(E91,E96,E97)</f>
        <v>5500533</v>
      </c>
    </row>
    <row r="91" spans="1:5" ht="12.75">
      <c r="A91" s="37"/>
      <c r="B91" s="157"/>
      <c r="C91" s="176"/>
      <c r="D91" s="478" t="s">
        <v>71</v>
      </c>
      <c r="E91" s="429">
        <f>SUM(E92:E95)</f>
        <v>4620757</v>
      </c>
    </row>
    <row r="92" spans="1:5" ht="12.75">
      <c r="A92" s="37"/>
      <c r="B92" s="157"/>
      <c r="C92" s="176"/>
      <c r="D92" s="243" t="s">
        <v>72</v>
      </c>
      <c r="E92" s="457">
        <v>3553560</v>
      </c>
    </row>
    <row r="93" spans="1:5" ht="12.75">
      <c r="A93" s="37"/>
      <c r="B93" s="157"/>
      <c r="C93" s="176"/>
      <c r="D93" s="243" t="s">
        <v>796</v>
      </c>
      <c r="E93" s="457">
        <v>689510</v>
      </c>
    </row>
    <row r="94" spans="1:5" ht="12.75">
      <c r="A94" s="37"/>
      <c r="B94" s="157"/>
      <c r="C94" s="176"/>
      <c r="D94" s="243" t="s">
        <v>610</v>
      </c>
      <c r="E94" s="457">
        <v>95012</v>
      </c>
    </row>
    <row r="95" spans="1:5" ht="12.75">
      <c r="A95" s="37"/>
      <c r="B95" s="157"/>
      <c r="C95" s="176"/>
      <c r="D95" s="157" t="s">
        <v>73</v>
      </c>
      <c r="E95" s="457">
        <v>282675</v>
      </c>
    </row>
    <row r="96" spans="1:5" ht="12.75">
      <c r="A96" s="37"/>
      <c r="B96" s="157"/>
      <c r="C96" s="176"/>
      <c r="D96" s="478" t="s">
        <v>461</v>
      </c>
      <c r="E96" s="429">
        <v>94500</v>
      </c>
    </row>
    <row r="97" spans="1:5" ht="12.75">
      <c r="A97" s="37"/>
      <c r="B97" s="157"/>
      <c r="C97" s="176"/>
      <c r="D97" s="478" t="s">
        <v>91</v>
      </c>
      <c r="E97" s="429">
        <v>785276</v>
      </c>
    </row>
    <row r="98" spans="1:5" ht="13.5" thickBot="1">
      <c r="A98" s="37"/>
      <c r="B98" s="155"/>
      <c r="C98" s="433"/>
      <c r="D98" s="463" t="s">
        <v>40</v>
      </c>
      <c r="E98" s="187">
        <v>58000</v>
      </c>
    </row>
    <row r="99" spans="1:5" ht="13.5" thickBot="1">
      <c r="A99" s="37"/>
      <c r="B99" s="432">
        <v>75047</v>
      </c>
      <c r="C99" s="422"/>
      <c r="D99" s="473" t="s">
        <v>74</v>
      </c>
      <c r="E99" s="145">
        <f>SUM(E100)</f>
        <v>15200</v>
      </c>
    </row>
    <row r="100" spans="1:5" ht="13.5" thickBot="1">
      <c r="A100" s="37"/>
      <c r="B100" s="157"/>
      <c r="C100" s="176"/>
      <c r="D100" s="449" t="s">
        <v>481</v>
      </c>
      <c r="E100" s="457">
        <v>15200</v>
      </c>
    </row>
    <row r="101" spans="1:5" ht="13.5" thickBot="1">
      <c r="A101" s="37"/>
      <c r="B101" s="432">
        <v>75095</v>
      </c>
      <c r="C101" s="422"/>
      <c r="D101" s="459" t="s">
        <v>75</v>
      </c>
      <c r="E101" s="174">
        <f>SUM(E102)</f>
        <v>234500</v>
      </c>
    </row>
    <row r="102" spans="1:5" ht="13.5" thickBot="1">
      <c r="A102" s="37"/>
      <c r="B102" s="157"/>
      <c r="C102" s="176"/>
      <c r="D102" s="475" t="s">
        <v>50</v>
      </c>
      <c r="E102" s="457">
        <v>234500</v>
      </c>
    </row>
    <row r="103" spans="1:14" s="440" customFormat="1" ht="12.75">
      <c r="A103" s="436">
        <v>754</v>
      </c>
      <c r="B103" s="465"/>
      <c r="C103" s="466"/>
      <c r="D103" s="458" t="s">
        <v>722</v>
      </c>
      <c r="E103" s="439">
        <f>SUM(E104:E104)</f>
        <v>1120330</v>
      </c>
      <c r="F103" s="158"/>
      <c r="G103" s="158"/>
      <c r="H103" s="158"/>
      <c r="I103" s="158"/>
      <c r="J103" s="158"/>
      <c r="K103" s="158"/>
      <c r="L103" s="158"/>
      <c r="M103" s="158"/>
      <c r="N103" s="158"/>
    </row>
    <row r="104" spans="1:5" ht="13.5" thickBot="1">
      <c r="A104" s="470"/>
      <c r="B104" s="471"/>
      <c r="C104" s="472"/>
      <c r="D104" s="527" t="s">
        <v>39</v>
      </c>
      <c r="E104" s="448">
        <f>SUM(E105,E108,E111)</f>
        <v>1120330</v>
      </c>
    </row>
    <row r="105" spans="1:5" ht="13.5" thickBot="1">
      <c r="A105" s="37"/>
      <c r="B105" s="164">
        <v>75412</v>
      </c>
      <c r="C105" s="433"/>
      <c r="D105" s="434" t="s">
        <v>76</v>
      </c>
      <c r="E105" s="425">
        <f>SUM(E106)</f>
        <v>50000</v>
      </c>
    </row>
    <row r="106" spans="1:5" ht="12.75">
      <c r="A106" s="37"/>
      <c r="B106" s="157"/>
      <c r="C106" s="176"/>
      <c r="D106" s="449" t="s">
        <v>482</v>
      </c>
      <c r="E106" s="457">
        <v>50000</v>
      </c>
    </row>
    <row r="107" spans="1:5" ht="13.5" thickBot="1">
      <c r="A107" s="184"/>
      <c r="B107" s="155"/>
      <c r="C107" s="433"/>
      <c r="D107" s="434"/>
      <c r="E107" s="464"/>
    </row>
    <row r="108" spans="1:5" ht="13.5" thickBot="1">
      <c r="A108" s="163"/>
      <c r="B108" s="432">
        <v>75414</v>
      </c>
      <c r="C108" s="422"/>
      <c r="D108" s="459" t="s">
        <v>77</v>
      </c>
      <c r="E108" s="541">
        <f>SUM(E109)</f>
        <v>23500</v>
      </c>
    </row>
    <row r="109" spans="1:5" ht="13.5" thickBot="1">
      <c r="A109" s="37"/>
      <c r="B109" s="157"/>
      <c r="C109" s="176"/>
      <c r="D109" s="475" t="s">
        <v>50</v>
      </c>
      <c r="E109" s="535">
        <v>23500</v>
      </c>
    </row>
    <row r="110" spans="1:5" ht="12.75">
      <c r="A110" s="37"/>
      <c r="B110" s="424">
        <v>75416</v>
      </c>
      <c r="C110" s="461"/>
      <c r="D110" s="462" t="s">
        <v>78</v>
      </c>
      <c r="E110" s="540">
        <v>1046830</v>
      </c>
    </row>
    <row r="111" spans="1:5" ht="13.5" thickBot="1">
      <c r="A111" s="37"/>
      <c r="B111" s="164"/>
      <c r="C111" s="433"/>
      <c r="D111" s="463" t="s">
        <v>39</v>
      </c>
      <c r="E111" s="536">
        <v>1046830</v>
      </c>
    </row>
    <row r="112" spans="1:5" ht="12.75">
      <c r="A112" s="37"/>
      <c r="B112" s="157"/>
      <c r="C112" s="176"/>
      <c r="D112" s="475" t="s">
        <v>467</v>
      </c>
      <c r="E112" s="515">
        <f>SUM(E113,E118,E119)</f>
        <v>1046830</v>
      </c>
    </row>
    <row r="113" spans="1:5" ht="12.75">
      <c r="A113" s="37"/>
      <c r="B113" s="157"/>
      <c r="C113" s="176"/>
      <c r="D113" s="478" t="s">
        <v>71</v>
      </c>
      <c r="E113" s="376">
        <f>SUM(E114:E117)</f>
        <v>935542</v>
      </c>
    </row>
    <row r="114" spans="1:5" ht="12.75">
      <c r="A114" s="37"/>
      <c r="B114" s="157"/>
      <c r="C114" s="176"/>
      <c r="D114" s="243" t="s">
        <v>72</v>
      </c>
      <c r="E114" s="535">
        <v>720320</v>
      </c>
    </row>
    <row r="115" spans="1:5" ht="12.75">
      <c r="A115" s="37"/>
      <c r="B115" s="157"/>
      <c r="C115" s="176"/>
      <c r="D115" s="243" t="s">
        <v>796</v>
      </c>
      <c r="E115" s="535">
        <v>141985</v>
      </c>
    </row>
    <row r="116" spans="1:5" ht="12.75">
      <c r="A116" s="37"/>
      <c r="B116" s="157"/>
      <c r="C116" s="176"/>
      <c r="D116" s="243" t="s">
        <v>610</v>
      </c>
      <c r="E116" s="535">
        <v>19455</v>
      </c>
    </row>
    <row r="117" spans="1:5" ht="12.75">
      <c r="A117" s="37"/>
      <c r="B117" s="157"/>
      <c r="C117" s="176"/>
      <c r="D117" s="243" t="s">
        <v>73</v>
      </c>
      <c r="E117" s="535">
        <v>53782</v>
      </c>
    </row>
    <row r="118" spans="1:5" ht="12.75">
      <c r="A118" s="37"/>
      <c r="B118" s="157"/>
      <c r="C118" s="176"/>
      <c r="D118" s="478" t="s">
        <v>461</v>
      </c>
      <c r="E118" s="376">
        <v>28600</v>
      </c>
    </row>
    <row r="119" spans="1:5" ht="13.5" thickBot="1">
      <c r="A119" s="184"/>
      <c r="B119" s="155"/>
      <c r="C119" s="433"/>
      <c r="D119" s="508" t="s">
        <v>458</v>
      </c>
      <c r="E119" s="376">
        <v>82688</v>
      </c>
    </row>
    <row r="120" spans="1:5" ht="12.75">
      <c r="A120" s="467">
        <v>757</v>
      </c>
      <c r="B120" s="468"/>
      <c r="C120" s="469"/>
      <c r="D120" s="468" t="s">
        <v>79</v>
      </c>
      <c r="E120" s="439">
        <f>SUM(E122,E124)</f>
        <v>141770</v>
      </c>
    </row>
    <row r="121" spans="1:5" ht="13.5" thickBot="1">
      <c r="A121" s="470"/>
      <c r="B121" s="471"/>
      <c r="C121" s="472"/>
      <c r="D121" s="525" t="s">
        <v>39</v>
      </c>
      <c r="E121" s="448">
        <f>SUM(E123,E125)</f>
        <v>141770</v>
      </c>
    </row>
    <row r="122" spans="1:5" ht="13.5" thickBot="1">
      <c r="A122" s="37"/>
      <c r="B122" s="164">
        <v>75702</v>
      </c>
      <c r="C122" s="433"/>
      <c r="D122" s="463" t="s">
        <v>80</v>
      </c>
      <c r="E122" s="425">
        <f>SUM(E123)</f>
        <v>34086</v>
      </c>
    </row>
    <row r="123" spans="1:5" ht="13.5" thickBot="1">
      <c r="A123" s="37"/>
      <c r="B123" s="100"/>
      <c r="C123" s="176"/>
      <c r="D123" s="449" t="s">
        <v>81</v>
      </c>
      <c r="E123" s="457">
        <v>34086</v>
      </c>
    </row>
    <row r="124" spans="1:5" ht="13.5" thickBot="1">
      <c r="A124" s="37"/>
      <c r="B124" s="432">
        <v>75704</v>
      </c>
      <c r="C124" s="422"/>
      <c r="D124" s="459" t="s">
        <v>82</v>
      </c>
      <c r="E124" s="145">
        <f>SUM(E125)</f>
        <v>107684</v>
      </c>
    </row>
    <row r="125" spans="1:5" ht="13.5" thickBot="1">
      <c r="A125" s="37"/>
      <c r="B125" s="157"/>
      <c r="C125" s="176"/>
      <c r="D125" s="449" t="s">
        <v>459</v>
      </c>
      <c r="E125" s="457">
        <v>107684</v>
      </c>
    </row>
    <row r="126" spans="1:14" s="440" customFormat="1" ht="12.75">
      <c r="A126" s="436">
        <v>758</v>
      </c>
      <c r="B126" s="465"/>
      <c r="C126" s="466"/>
      <c r="D126" s="465" t="s">
        <v>83</v>
      </c>
      <c r="E126" s="439">
        <f>SUM(E128)</f>
        <v>200000</v>
      </c>
      <c r="F126" s="158"/>
      <c r="G126" s="158"/>
      <c r="H126" s="158"/>
      <c r="I126" s="158"/>
      <c r="J126" s="158"/>
      <c r="K126" s="158"/>
      <c r="L126" s="158"/>
      <c r="M126" s="158"/>
      <c r="N126" s="158"/>
    </row>
    <row r="127" spans="1:14" s="440" customFormat="1" ht="13.5" thickBot="1">
      <c r="A127" s="470"/>
      <c r="B127" s="471"/>
      <c r="C127" s="472"/>
      <c r="D127" s="525" t="s">
        <v>39</v>
      </c>
      <c r="E127" s="448">
        <f>SUM(E129)</f>
        <v>200000</v>
      </c>
      <c r="F127" s="158"/>
      <c r="G127" s="158"/>
      <c r="H127" s="158"/>
      <c r="I127" s="158"/>
      <c r="J127" s="158"/>
      <c r="K127" s="158"/>
      <c r="L127" s="158"/>
      <c r="M127" s="158"/>
      <c r="N127" s="158"/>
    </row>
    <row r="128" spans="1:5" ht="13.5" thickBot="1">
      <c r="A128" s="37"/>
      <c r="B128" s="164">
        <v>75818</v>
      </c>
      <c r="C128" s="433"/>
      <c r="D128" s="463" t="s">
        <v>84</v>
      </c>
      <c r="E128" s="425">
        <f>SUM(E129)</f>
        <v>200000</v>
      </c>
    </row>
    <row r="129" spans="1:5" ht="13.5" thickBot="1">
      <c r="A129" s="37"/>
      <c r="B129" s="100"/>
      <c r="C129" s="176"/>
      <c r="D129" s="449" t="s">
        <v>85</v>
      </c>
      <c r="E129" s="457">
        <v>200000</v>
      </c>
    </row>
    <row r="130" spans="1:14" s="440" customFormat="1" ht="12.75">
      <c r="A130" s="436">
        <v>801</v>
      </c>
      <c r="B130" s="465"/>
      <c r="C130" s="466"/>
      <c r="D130" s="458" t="s">
        <v>86</v>
      </c>
      <c r="E130" s="439">
        <f>SUM(E131:E132)</f>
        <v>10232779</v>
      </c>
      <c r="F130" s="158"/>
      <c r="G130" s="158"/>
      <c r="H130" s="158"/>
      <c r="I130" s="158"/>
      <c r="J130" s="158"/>
      <c r="K130" s="158"/>
      <c r="L130" s="158"/>
      <c r="M130" s="158"/>
      <c r="N130" s="158"/>
    </row>
    <row r="131" spans="1:5" ht="12.75">
      <c r="A131" s="467"/>
      <c r="B131" s="468"/>
      <c r="C131" s="469"/>
      <c r="D131" s="526" t="s">
        <v>39</v>
      </c>
      <c r="E131" s="444">
        <f>SUM(E135,E148,E164,E173)</f>
        <v>10132779</v>
      </c>
    </row>
    <row r="132" spans="1:5" ht="13.5" thickBot="1">
      <c r="A132" s="470"/>
      <c r="B132" s="471"/>
      <c r="C132" s="472"/>
      <c r="D132" s="527" t="s">
        <v>40</v>
      </c>
      <c r="E132" s="448">
        <f>SUM(E134,E149)</f>
        <v>100000</v>
      </c>
    </row>
    <row r="133" spans="1:5" ht="12.75">
      <c r="A133" s="37"/>
      <c r="B133" s="424">
        <v>80101</v>
      </c>
      <c r="C133" s="461"/>
      <c r="D133" s="462" t="s">
        <v>87</v>
      </c>
      <c r="E133" s="152">
        <f>SUM(E134,E135)</f>
        <v>5478918</v>
      </c>
    </row>
    <row r="134" spans="1:5" ht="12.75">
      <c r="A134" s="37"/>
      <c r="B134" s="162"/>
      <c r="C134" s="176"/>
      <c r="D134" s="475" t="s">
        <v>40</v>
      </c>
      <c r="E134" s="429">
        <f>SUM(E145)</f>
        <v>70000</v>
      </c>
    </row>
    <row r="135" spans="1:5" ht="13.5" thickBot="1">
      <c r="A135" s="37"/>
      <c r="B135" s="164"/>
      <c r="C135" s="433"/>
      <c r="D135" s="463" t="s">
        <v>39</v>
      </c>
      <c r="E135" s="181">
        <f>SUM(E136)</f>
        <v>5408918</v>
      </c>
    </row>
    <row r="136" spans="1:5" ht="12.75">
      <c r="A136" s="37"/>
      <c r="B136" s="157"/>
      <c r="C136" s="176"/>
      <c r="D136" s="449" t="s">
        <v>70</v>
      </c>
      <c r="E136" s="476">
        <f>SUM(E137,E142,E143,E144)</f>
        <v>5408918</v>
      </c>
    </row>
    <row r="137" spans="1:5" ht="12.75">
      <c r="A137" s="37"/>
      <c r="B137" s="157"/>
      <c r="C137" s="176"/>
      <c r="D137" s="100" t="s">
        <v>71</v>
      </c>
      <c r="E137" s="429">
        <f>SUM(E138,E139,E140,E141)</f>
        <v>4520146</v>
      </c>
    </row>
    <row r="138" spans="1:5" ht="12.75">
      <c r="A138" s="37"/>
      <c r="B138" s="157"/>
      <c r="C138" s="176"/>
      <c r="D138" s="157" t="s">
        <v>72</v>
      </c>
      <c r="E138" s="457">
        <v>3419440</v>
      </c>
    </row>
    <row r="139" spans="1:5" ht="12.75">
      <c r="A139" s="37"/>
      <c r="B139" s="157"/>
      <c r="C139" s="176"/>
      <c r="D139" s="157" t="s">
        <v>796</v>
      </c>
      <c r="E139" s="457">
        <v>662709</v>
      </c>
    </row>
    <row r="140" spans="1:5" ht="12.75">
      <c r="A140" s="37"/>
      <c r="B140" s="157"/>
      <c r="C140" s="176"/>
      <c r="D140" s="157" t="s">
        <v>610</v>
      </c>
      <c r="E140" s="457">
        <v>90807</v>
      </c>
    </row>
    <row r="141" spans="1:5" ht="12.75">
      <c r="A141" s="37"/>
      <c r="B141" s="157"/>
      <c r="C141" s="176"/>
      <c r="D141" s="157" t="s">
        <v>73</v>
      </c>
      <c r="E141" s="457">
        <v>347190</v>
      </c>
    </row>
    <row r="142" spans="1:5" ht="12.75">
      <c r="A142" s="37"/>
      <c r="B142" s="157"/>
      <c r="C142" s="176"/>
      <c r="D142" s="100" t="s">
        <v>460</v>
      </c>
      <c r="E142" s="429">
        <v>227172</v>
      </c>
    </row>
    <row r="143" spans="1:5" ht="12.75">
      <c r="A143" s="37"/>
      <c r="B143" s="157"/>
      <c r="C143" s="176"/>
      <c r="D143" s="100" t="s">
        <v>458</v>
      </c>
      <c r="E143" s="429">
        <v>631600</v>
      </c>
    </row>
    <row r="144" spans="1:5" ht="12.75">
      <c r="A144" s="37"/>
      <c r="B144" s="157"/>
      <c r="C144" s="176"/>
      <c r="D144" s="100" t="s">
        <v>89</v>
      </c>
      <c r="E144" s="429">
        <v>30000</v>
      </c>
    </row>
    <row r="145" spans="1:5" ht="12.75">
      <c r="A145" s="37"/>
      <c r="B145" s="157"/>
      <c r="C145" s="176"/>
      <c r="D145" s="449" t="s">
        <v>52</v>
      </c>
      <c r="E145" s="476">
        <f>SUM(E146)</f>
        <v>70000</v>
      </c>
    </row>
    <row r="146" spans="1:5" ht="13.5" thickBot="1">
      <c r="A146" s="37"/>
      <c r="B146" s="157"/>
      <c r="C146" s="176"/>
      <c r="D146" s="100" t="s">
        <v>463</v>
      </c>
      <c r="E146" s="457">
        <v>70000</v>
      </c>
    </row>
    <row r="147" spans="1:5" ht="12.75">
      <c r="A147" s="37"/>
      <c r="B147" s="424">
        <v>80110</v>
      </c>
      <c r="C147" s="461"/>
      <c r="D147" s="474" t="s">
        <v>90</v>
      </c>
      <c r="E147" s="152">
        <f>SUM(E148:E149)</f>
        <v>3968075</v>
      </c>
    </row>
    <row r="148" spans="1:5" ht="12.75">
      <c r="A148" s="37"/>
      <c r="B148" s="162"/>
      <c r="C148" s="176"/>
      <c r="D148" s="449" t="s">
        <v>39</v>
      </c>
      <c r="E148" s="429">
        <f>SUM(E150)</f>
        <v>3938075</v>
      </c>
    </row>
    <row r="149" spans="1:5" ht="13.5" thickBot="1">
      <c r="A149" s="37"/>
      <c r="B149" s="164"/>
      <c r="C149" s="433"/>
      <c r="D149" s="434" t="s">
        <v>40</v>
      </c>
      <c r="E149" s="181">
        <f>SUM(E159)</f>
        <v>30000</v>
      </c>
    </row>
    <row r="150" spans="1:5" ht="12.75">
      <c r="A150" s="37"/>
      <c r="B150" s="157"/>
      <c r="C150" s="176"/>
      <c r="D150" s="449" t="s">
        <v>70</v>
      </c>
      <c r="E150" s="152">
        <f>SUM(E151,E156,E157,E158)</f>
        <v>3938075</v>
      </c>
    </row>
    <row r="151" spans="1:5" ht="12.75">
      <c r="A151" s="37"/>
      <c r="B151" s="157"/>
      <c r="C151" s="176"/>
      <c r="D151" s="100" t="s">
        <v>71</v>
      </c>
      <c r="E151" s="429">
        <f>SUM(E152,E153,E154,E155)</f>
        <v>3336339</v>
      </c>
    </row>
    <row r="152" spans="1:5" ht="12.75">
      <c r="A152" s="37"/>
      <c r="B152" s="157"/>
      <c r="C152" s="176"/>
      <c r="D152" s="157" t="s">
        <v>88</v>
      </c>
      <c r="E152" s="457">
        <v>2503801</v>
      </c>
    </row>
    <row r="153" spans="1:5" ht="12.75">
      <c r="A153" s="37"/>
      <c r="B153" s="157"/>
      <c r="C153" s="176"/>
      <c r="D153" s="157" t="s">
        <v>796</v>
      </c>
      <c r="E153" s="457">
        <v>488099</v>
      </c>
    </row>
    <row r="154" spans="1:5" ht="12.75">
      <c r="A154" s="37"/>
      <c r="B154" s="157"/>
      <c r="C154" s="176"/>
      <c r="D154" s="157" t="s">
        <v>610</v>
      </c>
      <c r="E154" s="457">
        <v>66881</v>
      </c>
    </row>
    <row r="155" spans="1:5" ht="12.75">
      <c r="A155" s="37"/>
      <c r="B155" s="157"/>
      <c r="C155" s="176"/>
      <c r="D155" s="157" t="s">
        <v>73</v>
      </c>
      <c r="E155" s="457">
        <v>277558</v>
      </c>
    </row>
    <row r="156" spans="1:5" ht="12.75">
      <c r="A156" s="37"/>
      <c r="B156" s="157"/>
      <c r="C156" s="176"/>
      <c r="D156" s="100" t="s">
        <v>91</v>
      </c>
      <c r="E156" s="429">
        <v>417800</v>
      </c>
    </row>
    <row r="157" spans="1:5" ht="12.75">
      <c r="A157" s="37"/>
      <c r="B157" s="157"/>
      <c r="C157" s="176"/>
      <c r="D157" s="100" t="s">
        <v>461</v>
      </c>
      <c r="E157" s="429">
        <v>153936</v>
      </c>
    </row>
    <row r="158" spans="1:5" ht="12.75">
      <c r="A158" s="37"/>
      <c r="B158" s="157"/>
      <c r="C158" s="176"/>
      <c r="D158" s="100" t="s">
        <v>92</v>
      </c>
      <c r="E158" s="429">
        <v>30000</v>
      </c>
    </row>
    <row r="159" spans="1:5" ht="12.75">
      <c r="A159" s="37"/>
      <c r="B159" s="157"/>
      <c r="C159" s="176"/>
      <c r="D159" s="449" t="s">
        <v>52</v>
      </c>
      <c r="E159" s="115">
        <f>SUM(E160,)</f>
        <v>30000</v>
      </c>
    </row>
    <row r="160" spans="1:5" ht="12.75">
      <c r="A160" s="37"/>
      <c r="B160" s="157"/>
      <c r="C160" s="176"/>
      <c r="D160" s="100" t="s">
        <v>462</v>
      </c>
      <c r="E160" s="457">
        <v>30000</v>
      </c>
    </row>
    <row r="161" spans="1:5" ht="12.75">
      <c r="A161" s="37"/>
      <c r="B161" s="157"/>
      <c r="C161" s="176"/>
      <c r="D161" s="100"/>
      <c r="E161" s="457"/>
    </row>
    <row r="162" spans="1:5" ht="13.5" thickBot="1">
      <c r="A162" s="184"/>
      <c r="B162" s="155"/>
      <c r="C162" s="433"/>
      <c r="D162" s="86"/>
      <c r="E162" s="464"/>
    </row>
    <row r="163" spans="1:5" ht="12.75">
      <c r="A163" s="163"/>
      <c r="B163" s="424">
        <v>80114</v>
      </c>
      <c r="C163" s="461"/>
      <c r="D163" s="462" t="s">
        <v>93</v>
      </c>
      <c r="E163" s="152">
        <f>SUM(E164:E164)</f>
        <v>727742</v>
      </c>
    </row>
    <row r="164" spans="1:5" ht="13.5" thickBot="1">
      <c r="A164" s="37"/>
      <c r="B164" s="164"/>
      <c r="C164" s="433"/>
      <c r="D164" s="463" t="s">
        <v>39</v>
      </c>
      <c r="E164" s="181">
        <f>SUM(E165)</f>
        <v>727742</v>
      </c>
    </row>
    <row r="165" spans="1:5" ht="12.75">
      <c r="A165" s="37"/>
      <c r="B165" s="157"/>
      <c r="C165" s="176"/>
      <c r="D165" s="475" t="s">
        <v>70</v>
      </c>
      <c r="E165" s="476">
        <f>SUM(E166,E171,E172)</f>
        <v>727742</v>
      </c>
    </row>
    <row r="166" spans="1:5" ht="12.75">
      <c r="A166" s="37"/>
      <c r="B166" s="157"/>
      <c r="C166" s="176"/>
      <c r="D166" s="478" t="s">
        <v>71</v>
      </c>
      <c r="E166" s="429">
        <f>SUM(E167:E170)</f>
        <v>633732</v>
      </c>
    </row>
    <row r="167" spans="1:5" ht="12.75">
      <c r="A167" s="37"/>
      <c r="B167" s="157"/>
      <c r="C167" s="176"/>
      <c r="D167" s="243" t="s">
        <v>72</v>
      </c>
      <c r="E167" s="457">
        <v>485350</v>
      </c>
    </row>
    <row r="168" spans="1:5" ht="12.75">
      <c r="A168" s="37"/>
      <c r="B168" s="157"/>
      <c r="C168" s="176"/>
      <c r="D168" s="243" t="s">
        <v>796</v>
      </c>
      <c r="E168" s="457">
        <v>93966</v>
      </c>
    </row>
    <row r="169" spans="1:5" ht="12.75">
      <c r="A169" s="37"/>
      <c r="B169" s="157"/>
      <c r="C169" s="176"/>
      <c r="D169" s="243" t="s">
        <v>610</v>
      </c>
      <c r="E169" s="457">
        <v>12876</v>
      </c>
    </row>
    <row r="170" spans="1:5" ht="12.75">
      <c r="A170" s="37"/>
      <c r="B170" s="157"/>
      <c r="C170" s="176"/>
      <c r="D170" s="243" t="s">
        <v>73</v>
      </c>
      <c r="E170" s="457">
        <v>41540</v>
      </c>
    </row>
    <row r="171" spans="1:5" ht="12.75">
      <c r="A171" s="37"/>
      <c r="B171" s="157"/>
      <c r="C171" s="176"/>
      <c r="D171" s="478" t="s">
        <v>458</v>
      </c>
      <c r="E171" s="476">
        <v>80070</v>
      </c>
    </row>
    <row r="172" spans="1:5" ht="13.5" thickBot="1">
      <c r="A172" s="37"/>
      <c r="B172" s="157"/>
      <c r="C172" s="176"/>
      <c r="D172" s="478" t="s">
        <v>461</v>
      </c>
      <c r="E172" s="187">
        <v>13940</v>
      </c>
    </row>
    <row r="173" spans="1:5" ht="13.5" thickBot="1">
      <c r="A173" s="37"/>
      <c r="B173" s="432">
        <v>80195</v>
      </c>
      <c r="C173" s="422"/>
      <c r="D173" s="459" t="s">
        <v>75</v>
      </c>
      <c r="E173" s="145">
        <f>SUM(E174)</f>
        <v>58044</v>
      </c>
    </row>
    <row r="174" spans="1:5" ht="13.5" thickBot="1">
      <c r="A174" s="184"/>
      <c r="B174" s="155"/>
      <c r="C174" s="433"/>
      <c r="D174" s="508" t="s">
        <v>94</v>
      </c>
      <c r="E174" s="464">
        <v>58044</v>
      </c>
    </row>
    <row r="175" spans="1:14" s="440" customFormat="1" ht="12.75">
      <c r="A175" s="436">
        <v>851</v>
      </c>
      <c r="B175" s="465"/>
      <c r="C175" s="466"/>
      <c r="D175" s="458" t="s">
        <v>95</v>
      </c>
      <c r="E175" s="439">
        <f>SUM(E176:E176)</f>
        <v>480050</v>
      </c>
      <c r="F175" s="158"/>
      <c r="G175" s="158"/>
      <c r="H175" s="158"/>
      <c r="I175" s="158"/>
      <c r="J175" s="158"/>
      <c r="K175" s="158"/>
      <c r="L175" s="158"/>
      <c r="M175" s="158"/>
      <c r="N175" s="158"/>
    </row>
    <row r="176" spans="1:5" ht="13.5" thickBot="1">
      <c r="A176" s="470"/>
      <c r="B176" s="471"/>
      <c r="C176" s="472"/>
      <c r="D176" s="527" t="s">
        <v>39</v>
      </c>
      <c r="E176" s="448">
        <f>SUM(E178,E181,E186,E196,E198)</f>
        <v>480050</v>
      </c>
    </row>
    <row r="177" spans="1:5" ht="13.5" thickBot="1">
      <c r="A177" s="37"/>
      <c r="B177" s="164">
        <v>85152</v>
      </c>
      <c r="C177" s="433"/>
      <c r="D177" s="434" t="s">
        <v>96</v>
      </c>
      <c r="E177" s="425">
        <f>SUM(E178)</f>
        <v>1700</v>
      </c>
    </row>
    <row r="178" spans="1:5" ht="12.75">
      <c r="A178" s="37"/>
      <c r="B178" s="157"/>
      <c r="C178" s="176"/>
      <c r="D178" s="449" t="s">
        <v>70</v>
      </c>
      <c r="E178" s="476">
        <f>SUM(E179)</f>
        <v>1700</v>
      </c>
    </row>
    <row r="179" spans="1:5" ht="39" thickBot="1">
      <c r="A179" s="37"/>
      <c r="B179" s="157"/>
      <c r="C179" s="452" t="s">
        <v>464</v>
      </c>
      <c r="D179" s="529" t="s">
        <v>465</v>
      </c>
      <c r="E179" s="454">
        <v>1700</v>
      </c>
    </row>
    <row r="180" spans="1:5" ht="13.5" thickBot="1">
      <c r="A180" s="37"/>
      <c r="B180" s="432">
        <v>85153</v>
      </c>
      <c r="C180" s="422"/>
      <c r="D180" s="473" t="s">
        <v>97</v>
      </c>
      <c r="E180" s="174">
        <f>SUM(E181)</f>
        <v>4250</v>
      </c>
    </row>
    <row r="181" spans="1:5" ht="12.75">
      <c r="A181" s="37"/>
      <c r="B181" s="157"/>
      <c r="C181" s="176"/>
      <c r="D181" s="449" t="s">
        <v>467</v>
      </c>
      <c r="E181" s="152">
        <f>SUM(E182,E183)</f>
        <v>4250</v>
      </c>
    </row>
    <row r="182" spans="1:5" ht="25.5">
      <c r="A182" s="37"/>
      <c r="B182" s="157"/>
      <c r="C182" s="452" t="s">
        <v>464</v>
      </c>
      <c r="D182" s="530" t="s">
        <v>466</v>
      </c>
      <c r="E182" s="454">
        <v>3000</v>
      </c>
    </row>
    <row r="183" spans="1:5" ht="13.5" thickBot="1">
      <c r="A183" s="37"/>
      <c r="B183" s="157"/>
      <c r="C183" s="176"/>
      <c r="D183" s="100" t="s">
        <v>458</v>
      </c>
      <c r="E183" s="464">
        <v>1250</v>
      </c>
    </row>
    <row r="184" spans="1:5" ht="12.75">
      <c r="A184" s="37"/>
      <c r="B184" s="424">
        <v>85154</v>
      </c>
      <c r="C184" s="461"/>
      <c r="D184" s="462" t="s">
        <v>98</v>
      </c>
      <c r="E184" s="128">
        <f>SUM(E185:E185)</f>
        <v>450000</v>
      </c>
    </row>
    <row r="185" spans="1:5" ht="13.5" thickBot="1">
      <c r="A185" s="37"/>
      <c r="B185" s="162"/>
      <c r="C185" s="176"/>
      <c r="D185" s="475" t="s">
        <v>39</v>
      </c>
      <c r="E185" s="115">
        <f>SUM(E186)</f>
        <v>450000</v>
      </c>
    </row>
    <row r="186" spans="1:5" ht="12.75">
      <c r="A186" s="37"/>
      <c r="B186" s="167"/>
      <c r="C186" s="461"/>
      <c r="D186" s="474" t="s">
        <v>70</v>
      </c>
      <c r="E186" s="152">
        <f>SUM(E187,E194)</f>
        <v>450000</v>
      </c>
    </row>
    <row r="187" spans="1:5" ht="12.75">
      <c r="A187" s="37"/>
      <c r="B187" s="157"/>
      <c r="C187" s="176"/>
      <c r="D187" s="100" t="s">
        <v>471</v>
      </c>
      <c r="E187" s="429">
        <f>SUM(E188:E193)</f>
        <v>89251</v>
      </c>
    </row>
    <row r="188" spans="1:5" ht="25.5">
      <c r="A188" s="37"/>
      <c r="B188" s="157"/>
      <c r="C188" s="452" t="s">
        <v>464</v>
      </c>
      <c r="D188" s="453" t="s">
        <v>474</v>
      </c>
      <c r="E188" s="454">
        <v>34632</v>
      </c>
    </row>
    <row r="189" spans="1:5" ht="25.5">
      <c r="A189" s="37"/>
      <c r="B189" s="157"/>
      <c r="C189" s="452" t="s">
        <v>468</v>
      </c>
      <c r="D189" s="453" t="s">
        <v>475</v>
      </c>
      <c r="E189" s="454">
        <v>10000</v>
      </c>
    </row>
    <row r="190" spans="1:5" ht="38.25">
      <c r="A190" s="37"/>
      <c r="B190" s="157"/>
      <c r="C190" s="452" t="s">
        <v>469</v>
      </c>
      <c r="D190" s="453" t="s">
        <v>476</v>
      </c>
      <c r="E190" s="454">
        <v>15000</v>
      </c>
    </row>
    <row r="191" spans="1:5" ht="38.25">
      <c r="A191" s="37"/>
      <c r="B191" s="157"/>
      <c r="C191" s="452" t="s">
        <v>470</v>
      </c>
      <c r="D191" s="453" t="s">
        <v>477</v>
      </c>
      <c r="E191" s="454">
        <v>6000</v>
      </c>
    </row>
    <row r="192" spans="1:5" ht="25.5">
      <c r="A192" s="37"/>
      <c r="B192" s="157"/>
      <c r="C192" s="452" t="s">
        <v>472</v>
      </c>
      <c r="D192" s="453" t="s">
        <v>478</v>
      </c>
      <c r="E192" s="454">
        <v>16219</v>
      </c>
    </row>
    <row r="193" spans="1:5" ht="38.25">
      <c r="A193" s="37"/>
      <c r="B193" s="157"/>
      <c r="C193" s="452" t="s">
        <v>473</v>
      </c>
      <c r="D193" s="453" t="s">
        <v>479</v>
      </c>
      <c r="E193" s="454">
        <v>7400</v>
      </c>
    </row>
    <row r="194" spans="1:5" ht="13.5" thickBot="1">
      <c r="A194" s="37"/>
      <c r="B194" s="157"/>
      <c r="C194" s="176"/>
      <c r="D194" s="100" t="s">
        <v>91</v>
      </c>
      <c r="E194" s="429">
        <v>360749</v>
      </c>
    </row>
    <row r="195" spans="1:5" ht="13.5" thickBot="1">
      <c r="A195" s="165"/>
      <c r="B195" s="432">
        <v>85158</v>
      </c>
      <c r="C195" s="422"/>
      <c r="D195" s="473" t="s">
        <v>99</v>
      </c>
      <c r="E195" s="174">
        <f>SUM(E196)</f>
        <v>20000</v>
      </c>
    </row>
    <row r="196" spans="1:5" ht="13.5" thickBot="1">
      <c r="A196" s="37"/>
      <c r="B196" s="157"/>
      <c r="C196" s="176"/>
      <c r="D196" s="449" t="s">
        <v>50</v>
      </c>
      <c r="E196" s="534">
        <v>20000</v>
      </c>
    </row>
    <row r="197" spans="1:5" ht="13.5" thickBot="1">
      <c r="A197" s="37"/>
      <c r="B197" s="432">
        <v>85195</v>
      </c>
      <c r="C197" s="422"/>
      <c r="D197" s="459" t="s">
        <v>75</v>
      </c>
      <c r="E197" s="174">
        <f>SUM(E198)</f>
        <v>4100</v>
      </c>
    </row>
    <row r="198" spans="1:5" ht="13.5" thickBot="1">
      <c r="A198" s="37"/>
      <c r="B198" s="167"/>
      <c r="C198" s="461"/>
      <c r="D198" s="474" t="s">
        <v>50</v>
      </c>
      <c r="E198" s="534">
        <v>4100</v>
      </c>
    </row>
    <row r="199" spans="1:14" s="440" customFormat="1" ht="12.75">
      <c r="A199" s="436">
        <v>853</v>
      </c>
      <c r="B199" s="465"/>
      <c r="C199" s="466"/>
      <c r="D199" s="458" t="s">
        <v>100</v>
      </c>
      <c r="E199" s="479">
        <f>SUM(E200)</f>
        <v>6600590</v>
      </c>
      <c r="F199" s="158"/>
      <c r="G199" s="158"/>
      <c r="H199" s="158"/>
      <c r="I199" s="158"/>
      <c r="J199" s="158"/>
      <c r="K199" s="158"/>
      <c r="L199" s="158"/>
      <c r="M199" s="158"/>
      <c r="N199" s="158"/>
    </row>
    <row r="200" spans="1:5" ht="13.5" thickBot="1">
      <c r="A200" s="467"/>
      <c r="B200" s="468"/>
      <c r="C200" s="469"/>
      <c r="D200" s="526" t="s">
        <v>39</v>
      </c>
      <c r="E200" s="448">
        <f>SUM(E201,E212,E221,E230,E232,E235,E244)</f>
        <v>6600590</v>
      </c>
    </row>
    <row r="201" spans="1:5" ht="13.5" thickBot="1">
      <c r="A201" s="424"/>
      <c r="B201" s="432">
        <v>85301</v>
      </c>
      <c r="C201" s="422"/>
      <c r="D201" s="459" t="s">
        <v>480</v>
      </c>
      <c r="E201" s="515">
        <f>SUM(E202)</f>
        <v>54909</v>
      </c>
    </row>
    <row r="202" spans="1:5" ht="12.75">
      <c r="A202" s="162"/>
      <c r="B202" s="157"/>
      <c r="C202" s="176"/>
      <c r="D202" s="449" t="s">
        <v>70</v>
      </c>
      <c r="E202" s="128">
        <f>SUM(E203,E209,E210)</f>
        <v>54909</v>
      </c>
    </row>
    <row r="203" spans="1:5" ht="12.75">
      <c r="A203" s="162"/>
      <c r="B203" s="157"/>
      <c r="C203" s="176"/>
      <c r="D203" s="100" t="s">
        <v>484</v>
      </c>
      <c r="E203" s="429">
        <f>SUM(E204:E208)</f>
        <v>34126</v>
      </c>
    </row>
    <row r="204" spans="1:5" ht="13.5" thickBot="1">
      <c r="A204" s="162"/>
      <c r="B204" s="157"/>
      <c r="C204" s="176"/>
      <c r="D204" s="157" t="s">
        <v>111</v>
      </c>
      <c r="E204" s="457">
        <v>26260</v>
      </c>
    </row>
    <row r="205" spans="1:5" ht="12.75">
      <c r="A205" s="424"/>
      <c r="B205" s="167"/>
      <c r="C205" s="461"/>
      <c r="D205" s="167"/>
      <c r="E205" s="460"/>
    </row>
    <row r="206" spans="1:5" ht="12.75">
      <c r="A206" s="162"/>
      <c r="B206" s="157"/>
      <c r="C206" s="176"/>
      <c r="D206" s="157" t="s">
        <v>796</v>
      </c>
      <c r="E206" s="457">
        <v>5071</v>
      </c>
    </row>
    <row r="207" spans="1:5" ht="12.75">
      <c r="A207" s="162"/>
      <c r="B207" s="157"/>
      <c r="C207" s="176"/>
      <c r="D207" s="157" t="s">
        <v>610</v>
      </c>
      <c r="E207" s="457">
        <v>695</v>
      </c>
    </row>
    <row r="208" spans="1:5" ht="12.75">
      <c r="A208" s="162"/>
      <c r="B208" s="157"/>
      <c r="C208" s="176"/>
      <c r="D208" s="157" t="s">
        <v>73</v>
      </c>
      <c r="E208" s="457">
        <v>2100</v>
      </c>
    </row>
    <row r="209" spans="1:5" ht="12.75">
      <c r="A209" s="162"/>
      <c r="B209" s="157"/>
      <c r="C209" s="176"/>
      <c r="D209" s="100" t="s">
        <v>460</v>
      </c>
      <c r="E209" s="429">
        <v>988</v>
      </c>
    </row>
    <row r="210" spans="1:5" ht="13.5" thickBot="1">
      <c r="A210" s="162"/>
      <c r="B210" s="157"/>
      <c r="C210" s="176"/>
      <c r="D210" s="100" t="s">
        <v>91</v>
      </c>
      <c r="E210" s="181">
        <v>19795</v>
      </c>
    </row>
    <row r="211" spans="1:5" ht="12.75">
      <c r="A211" s="37"/>
      <c r="B211" s="424">
        <v>85303</v>
      </c>
      <c r="C211" s="461"/>
      <c r="D211" s="474" t="s">
        <v>101</v>
      </c>
      <c r="E211" s="128">
        <f>SUM(E212)</f>
        <v>1117336</v>
      </c>
    </row>
    <row r="212" spans="1:5" ht="13.5" thickBot="1">
      <c r="A212" s="37"/>
      <c r="B212" s="164"/>
      <c r="C212" s="433"/>
      <c r="D212" s="434" t="s">
        <v>39</v>
      </c>
      <c r="E212" s="181">
        <f>SUM(E213)</f>
        <v>1117336</v>
      </c>
    </row>
    <row r="213" spans="1:5" ht="12.75">
      <c r="A213" s="37"/>
      <c r="B213" s="157"/>
      <c r="C213" s="176"/>
      <c r="D213" s="449" t="s">
        <v>70</v>
      </c>
      <c r="E213" s="115">
        <f>SUM(E214,E219,E220)</f>
        <v>1117336</v>
      </c>
    </row>
    <row r="214" spans="1:5" ht="12.75">
      <c r="A214" s="37"/>
      <c r="B214" s="157"/>
      <c r="C214" s="176"/>
      <c r="D214" s="100" t="s">
        <v>483</v>
      </c>
      <c r="E214" s="429">
        <f>SUM(E215:E218)</f>
        <v>241034</v>
      </c>
    </row>
    <row r="215" spans="1:5" ht="12.75">
      <c r="A215" s="37"/>
      <c r="B215" s="157"/>
      <c r="C215" s="176"/>
      <c r="D215" s="157" t="s">
        <v>72</v>
      </c>
      <c r="E215" s="457">
        <v>185694</v>
      </c>
    </row>
    <row r="216" spans="1:5" ht="12.75">
      <c r="A216" s="37"/>
      <c r="B216" s="157"/>
      <c r="C216" s="176"/>
      <c r="D216" s="157" t="s">
        <v>796</v>
      </c>
      <c r="E216" s="457">
        <v>35129</v>
      </c>
    </row>
    <row r="217" spans="1:5" ht="12.75">
      <c r="A217" s="37"/>
      <c r="B217" s="157"/>
      <c r="C217" s="176"/>
      <c r="D217" s="157" t="s">
        <v>610</v>
      </c>
      <c r="E217" s="457">
        <v>4814</v>
      </c>
    </row>
    <row r="218" spans="1:5" ht="12.75">
      <c r="A218" s="37"/>
      <c r="B218" s="157"/>
      <c r="C218" s="176"/>
      <c r="D218" s="157" t="s">
        <v>73</v>
      </c>
      <c r="E218" s="457">
        <v>15397</v>
      </c>
    </row>
    <row r="219" spans="1:5" ht="12.75">
      <c r="A219" s="37"/>
      <c r="B219" s="157"/>
      <c r="C219" s="176"/>
      <c r="D219" s="100" t="s">
        <v>461</v>
      </c>
      <c r="E219" s="429">
        <v>5496</v>
      </c>
    </row>
    <row r="220" spans="1:5" ht="13.5" thickBot="1">
      <c r="A220" s="37"/>
      <c r="B220" s="157"/>
      <c r="C220" s="176"/>
      <c r="D220" s="100" t="s">
        <v>102</v>
      </c>
      <c r="E220" s="429">
        <v>870806</v>
      </c>
    </row>
    <row r="221" spans="1:5" ht="13.5" thickBot="1">
      <c r="A221" s="37"/>
      <c r="B221" s="432">
        <v>85305</v>
      </c>
      <c r="C221" s="422"/>
      <c r="D221" s="473" t="s">
        <v>103</v>
      </c>
      <c r="E221" s="174">
        <f>SUM(E222)</f>
        <v>155171</v>
      </c>
    </row>
    <row r="222" spans="1:5" ht="12.75">
      <c r="A222" s="37"/>
      <c r="B222" s="100"/>
      <c r="C222" s="176"/>
      <c r="D222" s="449" t="s">
        <v>70</v>
      </c>
      <c r="E222" s="128">
        <f>SUM(E223,E228,E229)</f>
        <v>155171</v>
      </c>
    </row>
    <row r="223" spans="1:5" ht="12.75">
      <c r="A223" s="37"/>
      <c r="B223" s="100"/>
      <c r="C223" s="176"/>
      <c r="D223" s="100" t="s">
        <v>71</v>
      </c>
      <c r="E223" s="429">
        <f>SUM(E224:E227)</f>
        <v>142945</v>
      </c>
    </row>
    <row r="224" spans="1:5" ht="12.75">
      <c r="A224" s="37"/>
      <c r="B224" s="100"/>
      <c r="C224" s="176"/>
      <c r="D224" s="157" t="s">
        <v>72</v>
      </c>
      <c r="E224" s="457">
        <v>109353</v>
      </c>
    </row>
    <row r="225" spans="1:5" ht="12.75">
      <c r="A225" s="37"/>
      <c r="B225" s="100"/>
      <c r="C225" s="176"/>
      <c r="D225" s="157" t="s">
        <v>796</v>
      </c>
      <c r="E225" s="457">
        <v>21240</v>
      </c>
    </row>
    <row r="226" spans="1:5" ht="12.75">
      <c r="A226" s="37"/>
      <c r="B226" s="100"/>
      <c r="C226" s="176"/>
      <c r="D226" s="157" t="s">
        <v>610</v>
      </c>
      <c r="E226" s="457">
        <v>2910</v>
      </c>
    </row>
    <row r="227" spans="1:5" ht="12.75">
      <c r="A227" s="37"/>
      <c r="B227" s="100"/>
      <c r="C227" s="176"/>
      <c r="D227" s="157" t="s">
        <v>73</v>
      </c>
      <c r="E227" s="457">
        <v>9442</v>
      </c>
    </row>
    <row r="228" spans="1:5" ht="12.75">
      <c r="A228" s="37"/>
      <c r="B228" s="100"/>
      <c r="C228" s="176"/>
      <c r="D228" s="100" t="s">
        <v>460</v>
      </c>
      <c r="E228" s="429">
        <v>6256</v>
      </c>
    </row>
    <row r="229" spans="1:5" ht="13.5" thickBot="1">
      <c r="A229" s="37"/>
      <c r="B229" s="100"/>
      <c r="C229" s="176"/>
      <c r="D229" s="100" t="s">
        <v>91</v>
      </c>
      <c r="E229" s="429">
        <v>5970</v>
      </c>
    </row>
    <row r="230" spans="1:5" ht="13.5" thickBot="1">
      <c r="A230" s="37"/>
      <c r="B230" s="432">
        <v>85314</v>
      </c>
      <c r="C230" s="422"/>
      <c r="D230" s="473" t="s">
        <v>104</v>
      </c>
      <c r="E230" s="145">
        <f>SUM(E231)</f>
        <v>790800</v>
      </c>
    </row>
    <row r="231" spans="1:5" ht="13.5" thickBot="1">
      <c r="A231" s="37"/>
      <c r="B231" s="157"/>
      <c r="C231" s="176"/>
      <c r="D231" s="449" t="s">
        <v>146</v>
      </c>
      <c r="E231" s="457">
        <v>790800</v>
      </c>
    </row>
    <row r="232" spans="1:5" ht="13.5" thickBot="1">
      <c r="A232" s="37"/>
      <c r="B232" s="432">
        <v>85315</v>
      </c>
      <c r="C232" s="422"/>
      <c r="D232" s="473" t="s">
        <v>106</v>
      </c>
      <c r="E232" s="145">
        <f>SUM(E233)</f>
        <v>2500000</v>
      </c>
    </row>
    <row r="233" spans="1:5" ht="13.5" thickBot="1">
      <c r="A233" s="37"/>
      <c r="B233" s="157"/>
      <c r="C233" s="176"/>
      <c r="D233" s="449" t="s">
        <v>50</v>
      </c>
      <c r="E233" s="457">
        <v>2500000</v>
      </c>
    </row>
    <row r="234" spans="1:5" ht="12.75">
      <c r="A234" s="37"/>
      <c r="B234" s="424">
        <v>85319</v>
      </c>
      <c r="C234" s="461"/>
      <c r="D234" s="474" t="s">
        <v>107</v>
      </c>
      <c r="E234" s="152">
        <f>SUM(E235)</f>
        <v>1857874</v>
      </c>
    </row>
    <row r="235" spans="1:5" ht="13.5" thickBot="1">
      <c r="A235" s="37"/>
      <c r="B235" s="164"/>
      <c r="C235" s="433"/>
      <c r="D235" s="434" t="s">
        <v>39</v>
      </c>
      <c r="E235" s="187">
        <f>SUM(E236)</f>
        <v>1857874</v>
      </c>
    </row>
    <row r="236" spans="1:5" ht="12.75">
      <c r="A236" s="37"/>
      <c r="B236" s="157"/>
      <c r="C236" s="176"/>
      <c r="D236" s="449" t="s">
        <v>70</v>
      </c>
      <c r="E236" s="476">
        <f>SUM(E237,E242,E243)</f>
        <v>1857874</v>
      </c>
    </row>
    <row r="237" spans="1:5" ht="12.75">
      <c r="A237" s="37"/>
      <c r="B237" s="157"/>
      <c r="C237" s="176"/>
      <c r="D237" s="100" t="s">
        <v>71</v>
      </c>
      <c r="E237" s="429">
        <f>SUM(E238:E241)</f>
        <v>1544441</v>
      </c>
    </row>
    <row r="238" spans="1:5" ht="12.75">
      <c r="A238" s="37"/>
      <c r="B238" s="157"/>
      <c r="C238" s="176"/>
      <c r="D238" s="157" t="s">
        <v>72</v>
      </c>
      <c r="E238" s="457">
        <v>1207657</v>
      </c>
    </row>
    <row r="239" spans="1:5" ht="12.75">
      <c r="A239" s="37"/>
      <c r="B239" s="157"/>
      <c r="C239" s="176"/>
      <c r="D239" s="157" t="s">
        <v>796</v>
      </c>
      <c r="E239" s="457">
        <v>218192</v>
      </c>
    </row>
    <row r="240" spans="1:5" ht="12.75">
      <c r="A240" s="37"/>
      <c r="B240" s="157"/>
      <c r="C240" s="176"/>
      <c r="D240" s="157" t="s">
        <v>610</v>
      </c>
      <c r="E240" s="457">
        <v>29897</v>
      </c>
    </row>
    <row r="241" spans="1:5" ht="12.75">
      <c r="A241" s="37"/>
      <c r="B241" s="157"/>
      <c r="C241" s="176"/>
      <c r="D241" s="157" t="s">
        <v>73</v>
      </c>
      <c r="E241" s="457">
        <v>88695</v>
      </c>
    </row>
    <row r="242" spans="1:5" ht="12.75">
      <c r="A242" s="37"/>
      <c r="B242" s="157"/>
      <c r="C242" s="176"/>
      <c r="D242" s="100" t="s">
        <v>461</v>
      </c>
      <c r="E242" s="429">
        <v>42919</v>
      </c>
    </row>
    <row r="243" spans="1:5" ht="13.5" thickBot="1">
      <c r="A243" s="37"/>
      <c r="B243" s="157"/>
      <c r="C243" s="176"/>
      <c r="D243" s="100" t="s">
        <v>91</v>
      </c>
      <c r="E243" s="429">
        <v>270514</v>
      </c>
    </row>
    <row r="244" spans="1:5" ht="13.5" thickBot="1">
      <c r="A244" s="37"/>
      <c r="B244" s="432">
        <v>85395</v>
      </c>
      <c r="C244" s="422"/>
      <c r="D244" s="473" t="s">
        <v>48</v>
      </c>
      <c r="E244" s="145">
        <f>SUM(E245)</f>
        <v>124500</v>
      </c>
    </row>
    <row r="245" spans="1:5" ht="13.5" thickBot="1">
      <c r="A245" s="37"/>
      <c r="B245" s="157"/>
      <c r="C245" s="176"/>
      <c r="D245" s="449" t="s">
        <v>105</v>
      </c>
      <c r="E245" s="457">
        <v>124500</v>
      </c>
    </row>
    <row r="246" spans="1:14" s="440" customFormat="1" ht="12.75">
      <c r="A246" s="436">
        <v>854</v>
      </c>
      <c r="B246" s="465"/>
      <c r="C246" s="466"/>
      <c r="D246" s="458" t="s">
        <v>726</v>
      </c>
      <c r="E246" s="439">
        <f>SUM(E247,E248)</f>
        <v>6136751</v>
      </c>
      <c r="F246" s="158"/>
      <c r="G246" s="158"/>
      <c r="H246" s="158"/>
      <c r="I246" s="158"/>
      <c r="J246" s="158"/>
      <c r="K246" s="158"/>
      <c r="L246" s="158"/>
      <c r="M246" s="158"/>
      <c r="N246" s="158"/>
    </row>
    <row r="247" spans="1:5" ht="12.75">
      <c r="A247" s="467"/>
      <c r="B247" s="468"/>
      <c r="C247" s="469"/>
      <c r="D247" s="526" t="s">
        <v>40</v>
      </c>
      <c r="E247" s="444">
        <f>SUM(E261)</f>
        <v>50000</v>
      </c>
    </row>
    <row r="248" spans="1:5" ht="13.5" thickBot="1">
      <c r="A248" s="470"/>
      <c r="B248" s="471"/>
      <c r="C248" s="472"/>
      <c r="D248" s="527" t="s">
        <v>39</v>
      </c>
      <c r="E248" s="448">
        <f>SUM(E249,E262,E273,E275)</f>
        <v>6086751</v>
      </c>
    </row>
    <row r="249" spans="1:5" ht="13.5" thickBot="1">
      <c r="A249" s="37"/>
      <c r="B249" s="164">
        <v>85401</v>
      </c>
      <c r="C249" s="433"/>
      <c r="D249" s="434" t="s">
        <v>108</v>
      </c>
      <c r="E249" s="128">
        <f>SUM(E250)</f>
        <v>1373608</v>
      </c>
    </row>
    <row r="250" spans="1:5" ht="12.75">
      <c r="A250" s="37"/>
      <c r="B250" s="157"/>
      <c r="C250" s="176"/>
      <c r="D250" s="449" t="s">
        <v>70</v>
      </c>
      <c r="E250" s="128">
        <f>SUM(E251,E256,E257)</f>
        <v>1373608</v>
      </c>
    </row>
    <row r="251" spans="1:5" ht="12.75">
      <c r="A251" s="37"/>
      <c r="B251" s="157"/>
      <c r="C251" s="176"/>
      <c r="D251" s="100" t="s">
        <v>71</v>
      </c>
      <c r="E251" s="429">
        <f>SUM(E252:E255)</f>
        <v>935929</v>
      </c>
    </row>
    <row r="252" spans="1:5" ht="12.75">
      <c r="A252" s="37"/>
      <c r="B252" s="157"/>
      <c r="C252" s="176"/>
      <c r="D252" s="157" t="s">
        <v>72</v>
      </c>
      <c r="E252" s="457">
        <v>724824</v>
      </c>
    </row>
    <row r="253" spans="1:5" ht="12.75">
      <c r="A253" s="37"/>
      <c r="B253" s="157"/>
      <c r="C253" s="176"/>
      <c r="D253" s="157" t="s">
        <v>796</v>
      </c>
      <c r="E253" s="457">
        <v>136701</v>
      </c>
    </row>
    <row r="254" spans="1:5" ht="12.75">
      <c r="A254" s="37"/>
      <c r="B254" s="157"/>
      <c r="C254" s="176"/>
      <c r="D254" s="157" t="s">
        <v>610</v>
      </c>
      <c r="E254" s="457">
        <v>18731</v>
      </c>
    </row>
    <row r="255" spans="1:5" ht="12.75">
      <c r="A255" s="37"/>
      <c r="B255" s="157"/>
      <c r="C255" s="176"/>
      <c r="D255" s="157" t="s">
        <v>73</v>
      </c>
      <c r="E255" s="457">
        <v>55673</v>
      </c>
    </row>
    <row r="256" spans="1:5" ht="12.75">
      <c r="A256" s="37"/>
      <c r="B256" s="157"/>
      <c r="C256" s="176"/>
      <c r="D256" s="100" t="s">
        <v>460</v>
      </c>
      <c r="E256" s="429">
        <v>42513</v>
      </c>
    </row>
    <row r="257" spans="1:5" ht="12.75">
      <c r="A257" s="37"/>
      <c r="B257" s="157"/>
      <c r="C257" s="176"/>
      <c r="D257" s="100" t="s">
        <v>91</v>
      </c>
      <c r="E257" s="429">
        <v>395166</v>
      </c>
    </row>
    <row r="258" spans="1:5" ht="12.75">
      <c r="A258" s="37"/>
      <c r="B258" s="157"/>
      <c r="C258" s="176"/>
      <c r="D258" s="100"/>
      <c r="E258" s="429"/>
    </row>
    <row r="259" spans="1:5" ht="13.5" thickBot="1">
      <c r="A259" s="184"/>
      <c r="B259" s="155"/>
      <c r="C259" s="433"/>
      <c r="D259" s="86"/>
      <c r="E259" s="181"/>
    </row>
    <row r="260" spans="1:5" ht="12.75">
      <c r="A260" s="163"/>
      <c r="B260" s="424">
        <v>85404</v>
      </c>
      <c r="C260" s="461"/>
      <c r="D260" s="462" t="s">
        <v>109</v>
      </c>
      <c r="E260" s="128">
        <f>SUM(E261:E262)</f>
        <v>4434971</v>
      </c>
    </row>
    <row r="261" spans="1:5" ht="12.75">
      <c r="A261" s="37"/>
      <c r="B261" s="162"/>
      <c r="C261" s="176"/>
      <c r="D261" s="475" t="s">
        <v>40</v>
      </c>
      <c r="E261" s="115">
        <f>SUM(E271)</f>
        <v>50000</v>
      </c>
    </row>
    <row r="262" spans="1:5" ht="13.5" thickBot="1">
      <c r="A262" s="37"/>
      <c r="B262" s="164"/>
      <c r="C262" s="433"/>
      <c r="D262" s="463" t="s">
        <v>39</v>
      </c>
      <c r="E262" s="115">
        <f>SUM(E263)</f>
        <v>4384971</v>
      </c>
    </row>
    <row r="263" spans="1:5" ht="12.75">
      <c r="A263" s="37"/>
      <c r="B263" s="157"/>
      <c r="C263" s="176"/>
      <c r="D263" s="449" t="s">
        <v>70</v>
      </c>
      <c r="E263" s="128">
        <f>SUM(E264,E269,E270)</f>
        <v>4384971</v>
      </c>
    </row>
    <row r="264" spans="1:5" ht="12.75">
      <c r="A264" s="37"/>
      <c r="B264" s="157"/>
      <c r="C264" s="176"/>
      <c r="D264" s="100" t="s">
        <v>71</v>
      </c>
      <c r="E264" s="429">
        <f>SUM(E265,E266,E267,E268)</f>
        <v>3162540</v>
      </c>
    </row>
    <row r="265" spans="1:5" ht="12.75">
      <c r="A265" s="37"/>
      <c r="B265" s="157"/>
      <c r="C265" s="176"/>
      <c r="D265" s="157" t="s">
        <v>72</v>
      </c>
      <c r="E265" s="457">
        <v>2413961</v>
      </c>
    </row>
    <row r="266" spans="1:5" ht="12.75">
      <c r="A266" s="37"/>
      <c r="B266" s="157"/>
      <c r="C266" s="176"/>
      <c r="D266" s="157" t="s">
        <v>796</v>
      </c>
      <c r="E266" s="457">
        <v>459049</v>
      </c>
    </row>
    <row r="267" spans="1:5" ht="12.75">
      <c r="A267" s="37"/>
      <c r="B267" s="157"/>
      <c r="C267" s="176"/>
      <c r="D267" s="157" t="s">
        <v>610</v>
      </c>
      <c r="E267" s="457">
        <v>62901</v>
      </c>
    </row>
    <row r="268" spans="1:5" ht="12.75">
      <c r="A268" s="37"/>
      <c r="B268" s="157"/>
      <c r="C268" s="176"/>
      <c r="D268" s="157" t="s">
        <v>73</v>
      </c>
      <c r="E268" s="457">
        <v>226629</v>
      </c>
    </row>
    <row r="269" spans="1:5" ht="12.75">
      <c r="A269" s="37"/>
      <c r="B269" s="157"/>
      <c r="C269" s="176"/>
      <c r="D269" s="100" t="s">
        <v>460</v>
      </c>
      <c r="E269" s="429">
        <v>149056</v>
      </c>
    </row>
    <row r="270" spans="1:5" ht="12.75">
      <c r="A270" s="37"/>
      <c r="B270" s="157"/>
      <c r="C270" s="176"/>
      <c r="D270" s="100" t="s">
        <v>91</v>
      </c>
      <c r="E270" s="429">
        <v>1073375</v>
      </c>
    </row>
    <row r="271" spans="1:5" ht="12.75">
      <c r="A271" s="37"/>
      <c r="B271" s="157"/>
      <c r="C271" s="176"/>
      <c r="D271" s="449" t="s">
        <v>52</v>
      </c>
      <c r="E271" s="476">
        <f>SUM(E272:E272)</f>
        <v>50000</v>
      </c>
    </row>
    <row r="272" spans="1:5" ht="13.5" thickBot="1">
      <c r="A272" s="37"/>
      <c r="B272" s="157"/>
      <c r="C272" s="176"/>
      <c r="D272" s="100" t="s">
        <v>110</v>
      </c>
      <c r="E272" s="464">
        <v>50000</v>
      </c>
    </row>
    <row r="273" spans="1:5" ht="13.5" thickBot="1">
      <c r="A273" s="37"/>
      <c r="B273" s="432">
        <v>85412</v>
      </c>
      <c r="C273" s="422"/>
      <c r="D273" s="459" t="s">
        <v>112</v>
      </c>
      <c r="E273" s="178">
        <f>SUM(E274)</f>
        <v>316694</v>
      </c>
    </row>
    <row r="274" spans="1:5" ht="13.5" thickBot="1">
      <c r="A274" s="37"/>
      <c r="B274" s="157"/>
      <c r="C274" s="176"/>
      <c r="D274" s="449" t="s">
        <v>50</v>
      </c>
      <c r="E274" s="457">
        <v>316694</v>
      </c>
    </row>
    <row r="275" spans="1:5" ht="13.5" thickBot="1">
      <c r="A275" s="37"/>
      <c r="B275" s="432">
        <v>85495</v>
      </c>
      <c r="C275" s="422"/>
      <c r="D275" s="423" t="s">
        <v>48</v>
      </c>
      <c r="E275" s="145">
        <f>SUM(E276)</f>
        <v>11478</v>
      </c>
    </row>
    <row r="276" spans="1:5" ht="13.5" thickBot="1">
      <c r="A276" s="37"/>
      <c r="B276" s="157"/>
      <c r="C276" s="176"/>
      <c r="D276" s="449" t="s">
        <v>50</v>
      </c>
      <c r="E276" s="457">
        <v>11478</v>
      </c>
    </row>
    <row r="277" spans="1:14" s="440" customFormat="1" ht="12.75">
      <c r="A277" s="436">
        <v>900</v>
      </c>
      <c r="B277" s="465"/>
      <c r="C277" s="466"/>
      <c r="D277" s="458" t="s">
        <v>113</v>
      </c>
      <c r="E277" s="439">
        <f>SUM(E278:E279)</f>
        <v>6033442</v>
      </c>
      <c r="F277" s="158"/>
      <c r="G277" s="158"/>
      <c r="H277" s="158"/>
      <c r="I277" s="158"/>
      <c r="J277" s="158"/>
      <c r="K277" s="158"/>
      <c r="L277" s="158"/>
      <c r="M277" s="158"/>
      <c r="N277" s="158"/>
    </row>
    <row r="278" spans="1:5" ht="12.75">
      <c r="A278" s="467"/>
      <c r="B278" s="468"/>
      <c r="C278" s="469"/>
      <c r="D278" s="526" t="s">
        <v>39</v>
      </c>
      <c r="E278" s="444">
        <f>SUM(E280,E282,E285,E290,E292,E296)</f>
        <v>1870642</v>
      </c>
    </row>
    <row r="279" spans="1:5" ht="13.5" thickBot="1">
      <c r="A279" s="470"/>
      <c r="B279" s="471"/>
      <c r="C279" s="472"/>
      <c r="D279" s="527" t="s">
        <v>40</v>
      </c>
      <c r="E279" s="448">
        <f>SUM(E286,E295)</f>
        <v>4162800</v>
      </c>
    </row>
    <row r="280" spans="1:5" ht="13.5" thickBot="1">
      <c r="A280" s="37"/>
      <c r="B280" s="432">
        <v>90003</v>
      </c>
      <c r="C280" s="422"/>
      <c r="D280" s="473" t="s">
        <v>114</v>
      </c>
      <c r="E280" s="174">
        <f>SUM(E281)</f>
        <v>431000</v>
      </c>
    </row>
    <row r="281" spans="1:5" ht="13.5" thickBot="1">
      <c r="A281" s="37"/>
      <c r="B281" s="157"/>
      <c r="C281" s="176"/>
      <c r="D281" s="449" t="s">
        <v>50</v>
      </c>
      <c r="E281" s="457">
        <v>431000</v>
      </c>
    </row>
    <row r="282" spans="1:5" ht="13.5" thickBot="1">
      <c r="A282" s="37"/>
      <c r="B282" s="432">
        <v>90004</v>
      </c>
      <c r="C282" s="422"/>
      <c r="D282" s="459" t="s">
        <v>115</v>
      </c>
      <c r="E282" s="174">
        <f>SUM(E283)</f>
        <v>383200</v>
      </c>
    </row>
    <row r="283" spans="1:5" ht="13.5" thickBot="1">
      <c r="A283" s="37"/>
      <c r="B283" s="157"/>
      <c r="C283" s="176"/>
      <c r="D283" s="449" t="s">
        <v>39</v>
      </c>
      <c r="E283" s="457">
        <v>383200</v>
      </c>
    </row>
    <row r="284" spans="1:5" ht="12.75">
      <c r="A284" s="37"/>
      <c r="B284" s="424">
        <v>90015</v>
      </c>
      <c r="C284" s="461"/>
      <c r="D284" s="462" t="s">
        <v>116</v>
      </c>
      <c r="E284" s="128">
        <f>SUM(E285:E286)</f>
        <v>667000</v>
      </c>
    </row>
    <row r="285" spans="1:5" ht="12.75">
      <c r="A285" s="37"/>
      <c r="B285" s="162"/>
      <c r="C285" s="176"/>
      <c r="D285" s="475" t="s">
        <v>39</v>
      </c>
      <c r="E285" s="429">
        <f>SUM(E287)</f>
        <v>657000</v>
      </c>
    </row>
    <row r="286" spans="1:5" ht="13.5" thickBot="1">
      <c r="A286" s="37"/>
      <c r="B286" s="164"/>
      <c r="C286" s="433"/>
      <c r="D286" s="463" t="s">
        <v>40</v>
      </c>
      <c r="E286" s="181">
        <f>SUM(E288)</f>
        <v>10000</v>
      </c>
    </row>
    <row r="287" spans="1:5" ht="12.75">
      <c r="A287" s="37"/>
      <c r="B287" s="157"/>
      <c r="C287" s="176"/>
      <c r="D287" s="449" t="s">
        <v>50</v>
      </c>
      <c r="E287" s="457">
        <v>657000</v>
      </c>
    </row>
    <row r="288" spans="1:5" ht="13.5" thickBot="1">
      <c r="A288" s="37"/>
      <c r="B288" s="157"/>
      <c r="C288" s="176"/>
      <c r="D288" s="449" t="s">
        <v>117</v>
      </c>
      <c r="E288" s="457">
        <v>10000</v>
      </c>
    </row>
    <row r="289" spans="1:5" ht="12.75">
      <c r="A289" s="37"/>
      <c r="B289" s="424">
        <v>90095</v>
      </c>
      <c r="C289" s="461"/>
      <c r="D289" s="474" t="s">
        <v>118</v>
      </c>
      <c r="E289" s="128">
        <f>SUM(E290:E290)</f>
        <v>68800</v>
      </c>
    </row>
    <row r="290" spans="1:5" ht="13.5" thickBot="1">
      <c r="A290" s="37"/>
      <c r="B290" s="164"/>
      <c r="C290" s="433"/>
      <c r="D290" s="434" t="s">
        <v>39</v>
      </c>
      <c r="E290" s="181">
        <f>SUM(E291)</f>
        <v>68800</v>
      </c>
    </row>
    <row r="291" spans="1:5" ht="13.5" thickBot="1">
      <c r="A291" s="37"/>
      <c r="B291" s="157"/>
      <c r="C291" s="176"/>
      <c r="D291" s="449" t="s">
        <v>39</v>
      </c>
      <c r="E291" s="457">
        <v>68800</v>
      </c>
    </row>
    <row r="292" spans="1:5" ht="13.5" thickBot="1">
      <c r="A292" s="37"/>
      <c r="B292" s="432">
        <v>90095</v>
      </c>
      <c r="C292" s="422"/>
      <c r="D292" s="473" t="s">
        <v>119</v>
      </c>
      <c r="E292" s="174">
        <f>SUM(E293)</f>
        <v>30642</v>
      </c>
    </row>
    <row r="293" spans="1:5" ht="13.5" thickBot="1">
      <c r="A293" s="37"/>
      <c r="B293" s="157"/>
      <c r="C293" s="176"/>
      <c r="D293" s="449" t="s">
        <v>50</v>
      </c>
      <c r="E293" s="457">
        <v>30642</v>
      </c>
    </row>
    <row r="294" spans="1:5" ht="13.5" thickBot="1">
      <c r="A294" s="37"/>
      <c r="B294" s="432">
        <v>90095</v>
      </c>
      <c r="C294" s="422"/>
      <c r="D294" s="473" t="s">
        <v>120</v>
      </c>
      <c r="E294" s="174">
        <f>SUM(E295,E296)</f>
        <v>4452800</v>
      </c>
    </row>
    <row r="295" spans="1:5" ht="12.75">
      <c r="A295" s="37"/>
      <c r="B295" s="157"/>
      <c r="C295" s="176"/>
      <c r="D295" s="449" t="s">
        <v>117</v>
      </c>
      <c r="E295" s="429">
        <v>4152800</v>
      </c>
    </row>
    <row r="296" spans="1:5" ht="13.5" thickBot="1">
      <c r="A296" s="37"/>
      <c r="B296" s="157"/>
      <c r="C296" s="176"/>
      <c r="D296" s="449" t="s">
        <v>39</v>
      </c>
      <c r="E296" s="429">
        <v>300000</v>
      </c>
    </row>
    <row r="297" spans="1:14" s="440" customFormat="1" ht="12.75">
      <c r="A297" s="436">
        <v>921</v>
      </c>
      <c r="B297" s="465"/>
      <c r="C297" s="466"/>
      <c r="D297" s="458" t="s">
        <v>121</v>
      </c>
      <c r="E297" s="439">
        <f>SUM(E298)</f>
        <v>1366060</v>
      </c>
      <c r="F297" s="158"/>
      <c r="G297" s="158"/>
      <c r="H297" s="158"/>
      <c r="I297" s="158"/>
      <c r="J297" s="158"/>
      <c r="K297" s="158"/>
      <c r="L297" s="158"/>
      <c r="M297" s="158"/>
      <c r="N297" s="158"/>
    </row>
    <row r="298" spans="1:5" ht="13.5" thickBot="1">
      <c r="A298" s="470"/>
      <c r="B298" s="471"/>
      <c r="C298" s="472"/>
      <c r="D298" s="527" t="s">
        <v>39</v>
      </c>
      <c r="E298" s="448">
        <f>SUM(E299,E302,E305)</f>
        <v>1366060</v>
      </c>
    </row>
    <row r="299" spans="1:5" ht="13.5" thickBot="1">
      <c r="A299" s="37"/>
      <c r="B299" s="164">
        <v>92105</v>
      </c>
      <c r="C299" s="433"/>
      <c r="D299" s="434" t="s">
        <v>122</v>
      </c>
      <c r="E299" s="425">
        <f>SUM(E300)</f>
        <v>115500</v>
      </c>
    </row>
    <row r="300" spans="1:5" ht="13.5" thickBot="1">
      <c r="A300" s="37"/>
      <c r="B300" s="157"/>
      <c r="C300" s="176"/>
      <c r="D300" s="449" t="s">
        <v>50</v>
      </c>
      <c r="E300" s="457">
        <v>115500</v>
      </c>
    </row>
    <row r="301" spans="1:5" ht="12.75">
      <c r="A301" s="37"/>
      <c r="B301" s="424">
        <v>92114</v>
      </c>
      <c r="C301" s="461"/>
      <c r="D301" s="474" t="s">
        <v>123</v>
      </c>
      <c r="E301" s="128">
        <f>SUM(E302:E302)</f>
        <v>1171537</v>
      </c>
    </row>
    <row r="302" spans="1:5" ht="13.5" thickBot="1">
      <c r="A302" s="37"/>
      <c r="B302" s="184"/>
      <c r="C302" s="433"/>
      <c r="D302" s="434" t="s">
        <v>39</v>
      </c>
      <c r="E302" s="181">
        <f>SUM(E304)</f>
        <v>1171537</v>
      </c>
    </row>
    <row r="303" spans="1:5" ht="12.75">
      <c r="A303" s="37"/>
      <c r="B303" s="157"/>
      <c r="C303" s="176"/>
      <c r="D303" s="449" t="s">
        <v>50</v>
      </c>
      <c r="E303" s="476">
        <f>SUM(E304)</f>
        <v>1171537</v>
      </c>
    </row>
    <row r="304" spans="1:5" ht="13.5" thickBot="1">
      <c r="A304" s="37"/>
      <c r="B304" s="157"/>
      <c r="C304" s="176"/>
      <c r="D304" s="100" t="s">
        <v>124</v>
      </c>
      <c r="E304" s="457">
        <v>1171537</v>
      </c>
    </row>
    <row r="305" spans="1:5" ht="13.5" thickBot="1">
      <c r="A305" s="37"/>
      <c r="B305" s="432">
        <v>92120</v>
      </c>
      <c r="C305" s="422"/>
      <c r="D305" s="473" t="s">
        <v>125</v>
      </c>
      <c r="E305" s="174">
        <f>SUM(E306)</f>
        <v>79023</v>
      </c>
    </row>
    <row r="306" spans="1:5" ht="13.5" thickBot="1">
      <c r="A306" s="37"/>
      <c r="B306" s="157"/>
      <c r="C306" s="176"/>
      <c r="D306" s="449" t="s">
        <v>50</v>
      </c>
      <c r="E306" s="460">
        <v>79023</v>
      </c>
    </row>
    <row r="307" spans="1:14" s="440" customFormat="1" ht="12.75">
      <c r="A307" s="436">
        <v>926</v>
      </c>
      <c r="B307" s="465"/>
      <c r="C307" s="466"/>
      <c r="D307" s="465" t="s">
        <v>728</v>
      </c>
      <c r="E307" s="439">
        <f>SUM(E308:E309)</f>
        <v>996914</v>
      </c>
      <c r="F307" s="158"/>
      <c r="G307" s="158"/>
      <c r="H307" s="158"/>
      <c r="I307" s="158"/>
      <c r="J307" s="158"/>
      <c r="K307" s="158"/>
      <c r="L307" s="158"/>
      <c r="M307" s="158"/>
      <c r="N307" s="158"/>
    </row>
    <row r="308" spans="1:5" ht="12.75">
      <c r="A308" s="467"/>
      <c r="B308" s="468"/>
      <c r="C308" s="469"/>
      <c r="D308" s="528" t="s">
        <v>39</v>
      </c>
      <c r="E308" s="444">
        <f>SUM(E311)</f>
        <v>976914</v>
      </c>
    </row>
    <row r="309" spans="1:5" ht="13.5" thickBot="1">
      <c r="A309" s="470"/>
      <c r="B309" s="471"/>
      <c r="C309" s="472"/>
      <c r="D309" s="525" t="s">
        <v>40</v>
      </c>
      <c r="E309" s="448">
        <f>SUM(E312)</f>
        <v>20000</v>
      </c>
    </row>
    <row r="310" spans="1:5" ht="12.75">
      <c r="A310" s="37"/>
      <c r="B310" s="424">
        <v>92604</v>
      </c>
      <c r="C310" s="461"/>
      <c r="D310" s="474" t="s">
        <v>126</v>
      </c>
      <c r="E310" s="128">
        <f>SUM(E311:E312)</f>
        <v>996914</v>
      </c>
    </row>
    <row r="311" spans="1:5" ht="12.75">
      <c r="A311" s="37"/>
      <c r="B311" s="37"/>
      <c r="C311" s="176"/>
      <c r="D311" s="449" t="s">
        <v>39</v>
      </c>
      <c r="E311" s="429">
        <f>SUM(E313)</f>
        <v>976914</v>
      </c>
    </row>
    <row r="312" spans="1:5" ht="13.5" thickBot="1">
      <c r="A312" s="37"/>
      <c r="B312" s="184"/>
      <c r="C312" s="433"/>
      <c r="D312" s="434" t="s">
        <v>40</v>
      </c>
      <c r="E312" s="181">
        <f>SUM(E321)</f>
        <v>20000</v>
      </c>
    </row>
    <row r="313" spans="1:5" ht="13.5" thickBot="1">
      <c r="A313" s="184"/>
      <c r="B313" s="155"/>
      <c r="C313" s="433"/>
      <c r="D313" s="434" t="s">
        <v>70</v>
      </c>
      <c r="E313" s="145">
        <f>SUM(E314,E319,E320)</f>
        <v>976914</v>
      </c>
    </row>
    <row r="314" spans="1:5" ht="12.75">
      <c r="A314" s="163"/>
      <c r="B314" s="167"/>
      <c r="C314" s="461"/>
      <c r="D314" s="166" t="s">
        <v>483</v>
      </c>
      <c r="E314" s="105">
        <f>SUM(E315:E318)</f>
        <v>673800</v>
      </c>
    </row>
    <row r="315" spans="1:5" ht="12.75">
      <c r="A315" s="37"/>
      <c r="B315" s="157"/>
      <c r="C315" s="176"/>
      <c r="D315" s="157" t="s">
        <v>127</v>
      </c>
      <c r="E315" s="457">
        <v>516400</v>
      </c>
    </row>
    <row r="316" spans="1:5" ht="12.75">
      <c r="A316" s="37"/>
      <c r="B316" s="157"/>
      <c r="C316" s="176"/>
      <c r="D316" s="157" t="s">
        <v>128</v>
      </c>
      <c r="E316" s="457">
        <v>102000</v>
      </c>
    </row>
    <row r="317" spans="1:5" ht="12.75">
      <c r="A317" s="37"/>
      <c r="B317" s="157"/>
      <c r="C317" s="176"/>
      <c r="D317" s="157" t="s">
        <v>610</v>
      </c>
      <c r="E317" s="457">
        <v>14000</v>
      </c>
    </row>
    <row r="318" spans="1:5" ht="12.75">
      <c r="A318" s="37"/>
      <c r="B318" s="157"/>
      <c r="C318" s="176"/>
      <c r="D318" s="157" t="s">
        <v>73</v>
      </c>
      <c r="E318" s="457">
        <v>41400</v>
      </c>
    </row>
    <row r="319" spans="1:5" ht="12.75">
      <c r="A319" s="37"/>
      <c r="B319" s="157"/>
      <c r="C319" s="176"/>
      <c r="D319" s="100" t="s">
        <v>460</v>
      </c>
      <c r="E319" s="429">
        <v>18549</v>
      </c>
    </row>
    <row r="320" spans="1:5" ht="12.75">
      <c r="A320" s="37"/>
      <c r="B320" s="157"/>
      <c r="C320" s="176"/>
      <c r="D320" s="100" t="s">
        <v>68</v>
      </c>
      <c r="E320" s="429">
        <v>284565</v>
      </c>
    </row>
    <row r="321" spans="1:5" ht="13.5" thickBot="1">
      <c r="A321" s="184"/>
      <c r="B321" s="155"/>
      <c r="C321" s="433"/>
      <c r="D321" s="434" t="s">
        <v>117</v>
      </c>
      <c r="E321" s="187">
        <v>20000</v>
      </c>
    </row>
    <row r="322" spans="1:4" ht="12.75">
      <c r="A322" s="157"/>
      <c r="B322" s="157"/>
      <c r="C322" s="176"/>
      <c r="D322" s="157"/>
    </row>
    <row r="323" spans="1:4" ht="12.75">
      <c r="A323" s="157"/>
      <c r="B323" s="157"/>
      <c r="C323" s="176"/>
      <c r="D323" s="157"/>
    </row>
    <row r="324" spans="1:4" ht="12.75">
      <c r="A324" s="157"/>
      <c r="B324" s="157"/>
      <c r="C324" s="176"/>
      <c r="D324" s="157"/>
    </row>
    <row r="325" spans="1:4" ht="12.75">
      <c r="A325" s="157"/>
      <c r="B325" s="157"/>
      <c r="C325" s="176"/>
      <c r="D325" s="157"/>
    </row>
    <row r="326" spans="1:5" ht="12.75">
      <c r="A326" s="157"/>
      <c r="B326" s="157"/>
      <c r="C326" s="176"/>
      <c r="D326" s="157"/>
      <c r="E326" s="179"/>
    </row>
    <row r="327" spans="1:5" ht="12.75">
      <c r="A327" s="157"/>
      <c r="B327" s="157"/>
      <c r="C327" s="176"/>
      <c r="D327" s="157"/>
      <c r="E327" s="179"/>
    </row>
    <row r="328" spans="1:5" ht="12.75">
      <c r="A328" s="157"/>
      <c r="B328" s="157"/>
      <c r="C328" s="176"/>
      <c r="D328" s="157"/>
      <c r="E328" s="179"/>
    </row>
    <row r="329" spans="1:5" ht="12.75">
      <c r="A329" s="157"/>
      <c r="B329" s="157"/>
      <c r="C329" s="176"/>
      <c r="D329" s="157"/>
      <c r="E329" s="179"/>
    </row>
    <row r="330" spans="1:5" ht="12.75">
      <c r="A330" s="157"/>
      <c r="B330" s="157"/>
      <c r="C330" s="176"/>
      <c r="D330" s="157"/>
      <c r="E330" s="179"/>
    </row>
    <row r="331" spans="1:5" ht="12.75">
      <c r="A331" s="157"/>
      <c r="B331" s="157"/>
      <c r="C331" s="176"/>
      <c r="D331" s="157"/>
      <c r="E331" s="179"/>
    </row>
    <row r="332" spans="1:5" ht="12.75">
      <c r="A332" s="157"/>
      <c r="B332" s="157"/>
      <c r="C332" s="176"/>
      <c r="D332" s="157"/>
      <c r="E332" s="179"/>
    </row>
    <row r="333" spans="1:5" ht="12.75">
      <c r="A333" s="157"/>
      <c r="B333" s="157"/>
      <c r="C333" s="176"/>
      <c r="D333" s="157"/>
      <c r="E333" s="179"/>
    </row>
    <row r="334" spans="1:5" ht="12.75">
      <c r="A334" s="157"/>
      <c r="B334" s="157"/>
      <c r="C334" s="176"/>
      <c r="D334" s="157"/>
      <c r="E334" s="179"/>
    </row>
    <row r="335" spans="1:5" ht="12.75">
      <c r="A335" s="157"/>
      <c r="B335" s="157"/>
      <c r="C335" s="176"/>
      <c r="D335" s="157"/>
      <c r="E335" s="179"/>
    </row>
    <row r="336" spans="1:5" ht="12.75">
      <c r="A336" s="157"/>
      <c r="B336" s="157"/>
      <c r="C336" s="176"/>
      <c r="D336" s="157"/>
      <c r="E336" s="179"/>
    </row>
    <row r="337" spans="1:5" ht="12.75">
      <c r="A337" s="157"/>
      <c r="B337" s="157"/>
      <c r="C337" s="176"/>
      <c r="D337" s="157"/>
      <c r="E337" s="179"/>
    </row>
    <row r="338" spans="1:5" ht="12.75">
      <c r="A338" s="157"/>
      <c r="B338" s="157"/>
      <c r="C338" s="176"/>
      <c r="D338" s="157"/>
      <c r="E338" s="179"/>
    </row>
    <row r="339" spans="1:5" ht="12.75">
      <c r="A339" s="157"/>
      <c r="B339" s="157"/>
      <c r="C339" s="176"/>
      <c r="D339" s="157"/>
      <c r="E339" s="179"/>
    </row>
    <row r="340" spans="1:5" ht="12.75">
      <c r="A340" s="157"/>
      <c r="B340" s="157"/>
      <c r="C340" s="176"/>
      <c r="D340" s="157"/>
      <c r="E340" s="179"/>
    </row>
    <row r="341" spans="1:5" ht="12.75">
      <c r="A341" s="157"/>
      <c r="B341" s="157"/>
      <c r="C341" s="176"/>
      <c r="D341" s="157"/>
      <c r="E341" s="179"/>
    </row>
    <row r="342" spans="1:5" ht="12.75">
      <c r="A342" s="157"/>
      <c r="B342" s="157"/>
      <c r="C342" s="176"/>
      <c r="D342" s="157"/>
      <c r="E342" s="179"/>
    </row>
    <row r="343" spans="1:5" ht="12.75">
      <c r="A343" s="157"/>
      <c r="B343" s="157"/>
      <c r="C343" s="176"/>
      <c r="D343" s="157"/>
      <c r="E343" s="179"/>
    </row>
    <row r="344" spans="1:5" ht="12.75">
      <c r="A344" s="157"/>
      <c r="B344" s="157"/>
      <c r="C344" s="176"/>
      <c r="D344" s="157"/>
      <c r="E344" s="179"/>
    </row>
    <row r="345" spans="1:5" ht="12.75">
      <c r="A345" s="157"/>
      <c r="B345" s="157"/>
      <c r="C345" s="176"/>
      <c r="D345" s="157"/>
      <c r="E345" s="179"/>
    </row>
    <row r="346" spans="1:5" ht="12.75">
      <c r="A346" s="157"/>
      <c r="B346" s="157"/>
      <c r="C346" s="176"/>
      <c r="D346" s="157"/>
      <c r="E346" s="179"/>
    </row>
    <row r="347" spans="1:5" ht="12.75">
      <c r="A347" s="157"/>
      <c r="B347" s="157"/>
      <c r="C347" s="176"/>
      <c r="D347" s="157"/>
      <c r="E347" s="179"/>
    </row>
    <row r="348" spans="1:5" ht="12.75">
      <c r="A348" s="157"/>
      <c r="B348" s="157"/>
      <c r="C348" s="176"/>
      <c r="D348" s="157"/>
      <c r="E348" s="179"/>
    </row>
    <row r="349" spans="1:5" ht="12.75">
      <c r="A349" s="157"/>
      <c r="B349" s="157"/>
      <c r="C349" s="176"/>
      <c r="D349" s="157"/>
      <c r="E349" s="179"/>
    </row>
    <row r="350" spans="1:5" ht="12.75">
      <c r="A350" s="157"/>
      <c r="B350" s="157"/>
      <c r="C350" s="176"/>
      <c r="D350" s="157"/>
      <c r="E350" s="179"/>
    </row>
    <row r="351" spans="1:5" ht="12.75">
      <c r="A351" s="157"/>
      <c r="B351" s="157"/>
      <c r="C351" s="176"/>
      <c r="D351" s="157"/>
      <c r="E351" s="179"/>
    </row>
    <row r="352" spans="1:5" ht="12.75">
      <c r="A352" s="157"/>
      <c r="B352" s="157"/>
      <c r="C352" s="176"/>
      <c r="D352" s="157"/>
      <c r="E352" s="179"/>
    </row>
    <row r="353" spans="1:5" ht="12.75">
      <c r="A353" s="157"/>
      <c r="B353" s="157"/>
      <c r="C353" s="176"/>
      <c r="D353" s="157"/>
      <c r="E353" s="179"/>
    </row>
    <row r="354" spans="1:5" ht="12.75">
      <c r="A354" s="157"/>
      <c r="B354" s="157"/>
      <c r="C354" s="176"/>
      <c r="D354" s="157"/>
      <c r="E354" s="179"/>
    </row>
    <row r="355" spans="1:5" ht="12.75">
      <c r="A355" s="157"/>
      <c r="B355" s="157"/>
      <c r="C355" s="176"/>
      <c r="D355" s="157"/>
      <c r="E355" s="179"/>
    </row>
    <row r="356" spans="1:5" ht="12.75">
      <c r="A356" s="157"/>
      <c r="B356" s="157"/>
      <c r="C356" s="176"/>
      <c r="D356" s="100"/>
      <c r="E356" s="179"/>
    </row>
    <row r="357" spans="1:5" ht="12.75">
      <c r="A357" s="157"/>
      <c r="B357" s="157"/>
      <c r="C357" s="176"/>
      <c r="D357" s="157"/>
      <c r="E357" s="179"/>
    </row>
    <row r="358" spans="1:5" ht="12.75">
      <c r="A358" s="157"/>
      <c r="B358" s="157"/>
      <c r="C358" s="176"/>
      <c r="D358" s="157"/>
      <c r="E358" s="179"/>
    </row>
    <row r="359" spans="1:5" ht="12.75">
      <c r="A359" s="157"/>
      <c r="B359" s="157"/>
      <c r="C359" s="176"/>
      <c r="D359" s="157"/>
      <c r="E359" s="179"/>
    </row>
    <row r="360" spans="1:5" ht="12.75">
      <c r="A360" s="157"/>
      <c r="B360" s="157"/>
      <c r="C360" s="176"/>
      <c r="D360" s="157"/>
      <c r="E360" s="179"/>
    </row>
    <row r="361" spans="1:5" ht="15.75" customHeight="1">
      <c r="A361" s="157"/>
      <c r="B361" s="157"/>
      <c r="C361" s="176"/>
      <c r="D361" s="157"/>
      <c r="E361" s="179"/>
    </row>
    <row r="362" spans="1:5" ht="12.75">
      <c r="A362" s="157"/>
      <c r="B362" s="157"/>
      <c r="C362" s="176"/>
      <c r="D362" s="157"/>
      <c r="E362" s="179"/>
    </row>
    <row r="363" spans="1:5" ht="12.75">
      <c r="A363" s="157"/>
      <c r="B363" s="157"/>
      <c r="C363" s="176"/>
      <c r="D363" s="157"/>
      <c r="E363" s="179"/>
    </row>
    <row r="364" spans="1:5" ht="12.75">
      <c r="A364" s="157"/>
      <c r="B364" s="157"/>
      <c r="C364" s="176"/>
      <c r="D364" s="157"/>
      <c r="E364" s="179"/>
    </row>
    <row r="365" spans="1:5" ht="12.75">
      <c r="A365" s="157"/>
      <c r="B365" s="157"/>
      <c r="C365" s="176"/>
      <c r="D365" s="157"/>
      <c r="E365" s="157"/>
    </row>
    <row r="366" spans="1:5" ht="12.75">
      <c r="A366" s="157"/>
      <c r="B366" s="157"/>
      <c r="C366" s="176"/>
      <c r="D366" s="157"/>
      <c r="E366" s="157"/>
    </row>
    <row r="367" spans="1:5" ht="12.75">
      <c r="A367" s="157"/>
      <c r="B367" s="157"/>
      <c r="C367" s="176"/>
      <c r="D367" s="157"/>
      <c r="E367" s="157"/>
    </row>
    <row r="368" spans="1:5" ht="12.75">
      <c r="A368" s="157"/>
      <c r="B368" s="157"/>
      <c r="C368" s="176"/>
      <c r="D368" s="157"/>
      <c r="E368" s="157"/>
    </row>
    <row r="369" spans="1:5" ht="12.75">
      <c r="A369" s="157"/>
      <c r="B369" s="157"/>
      <c r="C369" s="176"/>
      <c r="D369" s="157"/>
      <c r="E369" s="157"/>
    </row>
    <row r="370" spans="1:5" ht="12.75">
      <c r="A370" s="157"/>
      <c r="B370" s="157"/>
      <c r="C370" s="176"/>
      <c r="D370" s="157"/>
      <c r="E370" s="157"/>
    </row>
    <row r="371" spans="1:5" ht="12.75">
      <c r="A371" s="157"/>
      <c r="B371" s="157"/>
      <c r="C371" s="176"/>
      <c r="D371" s="157"/>
      <c r="E371" s="157"/>
    </row>
    <row r="372" spans="1:5" ht="12.75">
      <c r="A372" s="157"/>
      <c r="B372" s="157"/>
      <c r="C372" s="176"/>
      <c r="D372" s="157"/>
      <c r="E372" s="157"/>
    </row>
    <row r="373" spans="1:5" ht="12.75">
      <c r="A373" s="157"/>
      <c r="B373" s="157"/>
      <c r="C373" s="176"/>
      <c r="D373" s="157"/>
      <c r="E373" s="157"/>
    </row>
    <row r="374" spans="1:5" ht="12.75">
      <c r="A374" s="157"/>
      <c r="B374" s="157"/>
      <c r="C374" s="176"/>
      <c r="D374" s="100"/>
      <c r="E374" s="191"/>
    </row>
    <row r="375" spans="1:5" ht="12.75">
      <c r="A375" s="157"/>
      <c r="B375" s="157"/>
      <c r="C375" s="176"/>
      <c r="D375" s="100"/>
      <c r="E375" s="190"/>
    </row>
    <row r="376" spans="1:5" ht="12.75">
      <c r="A376" s="157"/>
      <c r="B376" s="157"/>
      <c r="C376" s="176"/>
      <c r="D376" s="157"/>
      <c r="E376" s="190"/>
    </row>
    <row r="377" spans="1:5" ht="12.75">
      <c r="A377" s="157"/>
      <c r="B377" s="157"/>
      <c r="C377" s="176"/>
      <c r="D377" s="481"/>
      <c r="E377" s="190"/>
    </row>
    <row r="378" spans="1:5" ht="12.75">
      <c r="A378" s="157"/>
      <c r="B378" s="157"/>
      <c r="C378" s="176"/>
      <c r="D378" s="100"/>
      <c r="E378" s="190"/>
    </row>
    <row r="379" spans="1:5" ht="12.75">
      <c r="A379" s="157"/>
      <c r="B379" s="157"/>
      <c r="C379" s="176"/>
      <c r="D379" s="100"/>
      <c r="E379" s="190"/>
    </row>
    <row r="380" spans="1:5" ht="12.75">
      <c r="A380" s="157"/>
      <c r="B380" s="157"/>
      <c r="C380" s="176"/>
      <c r="D380" s="100"/>
      <c r="E380" s="179"/>
    </row>
    <row r="381" spans="1:5" ht="12.75">
      <c r="A381" s="157"/>
      <c r="B381" s="157"/>
      <c r="C381" s="176"/>
      <c r="D381" s="100"/>
      <c r="E381" s="191"/>
    </row>
    <row r="382" spans="1:5" ht="12.75">
      <c r="A382" s="157"/>
      <c r="B382" s="157"/>
      <c r="C382" s="176"/>
      <c r="D382" s="100"/>
      <c r="E382" s="190"/>
    </row>
    <row r="383" spans="1:5" ht="12.75">
      <c r="A383" s="157"/>
      <c r="B383" s="157"/>
      <c r="C383" s="176"/>
      <c r="D383" s="100"/>
      <c r="E383" s="190"/>
    </row>
    <row r="384" spans="1:5" ht="12.75">
      <c r="A384" s="157"/>
      <c r="B384" s="157"/>
      <c r="C384" s="176"/>
      <c r="D384" s="100"/>
      <c r="E384" s="190"/>
    </row>
    <row r="385" spans="1:5" ht="12.75">
      <c r="A385" s="157"/>
      <c r="B385" s="157"/>
      <c r="C385" s="176"/>
      <c r="D385" s="100"/>
      <c r="E385" s="190"/>
    </row>
    <row r="386" spans="1:5" ht="12.75">
      <c r="A386" s="157"/>
      <c r="B386" s="157"/>
      <c r="C386" s="176"/>
      <c r="D386" s="100"/>
      <c r="E386" s="190"/>
    </row>
    <row r="387" spans="1:5" ht="12.75">
      <c r="A387" s="157"/>
      <c r="B387" s="157"/>
      <c r="C387" s="176"/>
      <c r="D387" s="100"/>
      <c r="E387" s="190"/>
    </row>
    <row r="388" spans="1:5" ht="12.75">
      <c r="A388" s="157"/>
      <c r="B388" s="157"/>
      <c r="C388" s="176"/>
      <c r="D388" s="157"/>
      <c r="E388" s="190"/>
    </row>
    <row r="389" spans="1:5" ht="12.75">
      <c r="A389" s="157"/>
      <c r="B389" s="157"/>
      <c r="C389" s="176"/>
      <c r="D389" s="157"/>
      <c r="E389" s="190"/>
    </row>
    <row r="390" spans="1:5" ht="12.75">
      <c r="A390" s="157"/>
      <c r="B390" s="157"/>
      <c r="C390" s="176"/>
      <c r="D390" s="482"/>
      <c r="E390" s="190"/>
    </row>
    <row r="391" spans="1:5" ht="12.75">
      <c r="A391" s="157"/>
      <c r="B391" s="157"/>
      <c r="C391" s="176"/>
      <c r="D391" s="157"/>
      <c r="E391" s="190"/>
    </row>
    <row r="392" spans="1:5" ht="12.75">
      <c r="A392" s="157"/>
      <c r="B392" s="157"/>
      <c r="C392" s="176"/>
      <c r="D392" s="157"/>
      <c r="E392" s="480"/>
    </row>
    <row r="393" spans="1:5" ht="12.75">
      <c r="A393" s="157"/>
      <c r="B393" s="157"/>
      <c r="C393" s="176"/>
      <c r="D393" s="157"/>
      <c r="E393" s="480"/>
    </row>
    <row r="394" spans="1:5" ht="12.75">
      <c r="A394" s="157"/>
      <c r="B394" s="157"/>
      <c r="C394" s="176"/>
      <c r="D394" s="157"/>
      <c r="E394" s="480"/>
    </row>
    <row r="395" spans="1:5" ht="12.75">
      <c r="A395" s="157"/>
      <c r="B395" s="157"/>
      <c r="C395" s="176"/>
      <c r="D395" s="482"/>
      <c r="E395" s="480"/>
    </row>
    <row r="396" spans="1:5" ht="12.75">
      <c r="A396" s="157"/>
      <c r="B396" s="157"/>
      <c r="C396" s="176"/>
      <c r="D396" s="157"/>
      <c r="E396" s="480"/>
    </row>
    <row r="397" spans="1:5" ht="12.75">
      <c r="A397" s="157"/>
      <c r="B397" s="157"/>
      <c r="C397" s="176"/>
      <c r="D397" s="157"/>
      <c r="E397" s="480"/>
    </row>
    <row r="398" spans="1:5" ht="12.75">
      <c r="A398" s="157"/>
      <c r="B398" s="157"/>
      <c r="C398" s="176"/>
      <c r="D398" s="157"/>
      <c r="E398" s="480"/>
    </row>
    <row r="399" spans="1:5" ht="12.75">
      <c r="A399" s="157"/>
      <c r="B399" s="157"/>
      <c r="C399" s="176"/>
      <c r="D399" s="157"/>
      <c r="E399" s="480"/>
    </row>
    <row r="400" spans="1:5" ht="12.75">
      <c r="A400" s="157"/>
      <c r="B400" s="157"/>
      <c r="C400" s="176"/>
      <c r="D400" s="157"/>
      <c r="E400" s="480"/>
    </row>
    <row r="401" spans="1:5" ht="12.75">
      <c r="A401" s="157"/>
      <c r="B401" s="157"/>
      <c r="C401" s="176"/>
      <c r="D401" s="157"/>
      <c r="E401" s="480"/>
    </row>
    <row r="402" spans="1:5" ht="12.75">
      <c r="A402" s="157"/>
      <c r="B402" s="157"/>
      <c r="C402" s="176"/>
      <c r="D402" s="157"/>
      <c r="E402" s="480"/>
    </row>
    <row r="403" spans="1:5" ht="12.75">
      <c r="A403" s="157"/>
      <c r="B403" s="157"/>
      <c r="C403" s="176"/>
      <c r="D403" s="157"/>
      <c r="E403" s="480"/>
    </row>
    <row r="404" spans="1:5" ht="12.75">
      <c r="A404" s="157"/>
      <c r="B404" s="157"/>
      <c r="C404" s="176"/>
      <c r="D404" s="157"/>
      <c r="E404" s="480"/>
    </row>
    <row r="405" spans="1:5" ht="12.75">
      <c r="A405" s="157"/>
      <c r="B405" s="157"/>
      <c r="C405" s="176"/>
      <c r="D405" s="157"/>
      <c r="E405" s="480"/>
    </row>
    <row r="406" spans="1:5" ht="12.75">
      <c r="A406" s="157"/>
      <c r="B406" s="157"/>
      <c r="C406" s="176"/>
      <c r="D406" s="157"/>
      <c r="E406" s="480"/>
    </row>
    <row r="407" spans="1:5" ht="12.75">
      <c r="A407" s="157"/>
      <c r="B407" s="157"/>
      <c r="C407" s="176"/>
      <c r="D407" s="157"/>
      <c r="E407" s="480"/>
    </row>
    <row r="408" spans="1:5" ht="12.75">
      <c r="A408" s="157"/>
      <c r="B408" s="157"/>
      <c r="C408" s="176"/>
      <c r="D408" s="157"/>
      <c r="E408" s="480"/>
    </row>
    <row r="409" spans="1:5" ht="12.75">
      <c r="A409" s="157"/>
      <c r="B409" s="157"/>
      <c r="C409" s="176"/>
      <c r="D409" s="157"/>
      <c r="E409" s="480"/>
    </row>
    <row r="410" spans="1:5" ht="12.75">
      <c r="A410" s="157"/>
      <c r="B410" s="157"/>
      <c r="C410" s="176"/>
      <c r="D410" s="157"/>
      <c r="E410" s="480"/>
    </row>
    <row r="411" spans="1:5" ht="12.75">
      <c r="A411" s="157"/>
      <c r="B411" s="157"/>
      <c r="C411" s="176"/>
      <c r="D411" s="157"/>
      <c r="E411" s="480"/>
    </row>
    <row r="412" spans="1:5" ht="12.75">
      <c r="A412" s="157"/>
      <c r="B412" s="157"/>
      <c r="C412" s="176"/>
      <c r="D412" s="157"/>
      <c r="E412" s="480"/>
    </row>
    <row r="413" spans="1:5" ht="12.75">
      <c r="A413" s="157"/>
      <c r="B413" s="157"/>
      <c r="C413" s="176"/>
      <c r="D413" s="157"/>
      <c r="E413" s="480"/>
    </row>
    <row r="414" spans="1:5" ht="12.75">
      <c r="A414" s="157"/>
      <c r="B414" s="157"/>
      <c r="C414" s="176"/>
      <c r="D414" s="482"/>
      <c r="E414" s="480"/>
    </row>
    <row r="415" spans="1:5" ht="12.75">
      <c r="A415" s="157"/>
      <c r="B415" s="157"/>
      <c r="C415" s="176"/>
      <c r="D415" s="157"/>
      <c r="E415" s="480"/>
    </row>
    <row r="416" spans="1:5" ht="12.75">
      <c r="A416" s="157"/>
      <c r="B416" s="157"/>
      <c r="C416" s="176"/>
      <c r="D416" s="157"/>
      <c r="E416" s="480"/>
    </row>
    <row r="417" spans="1:5" ht="12.75">
      <c r="A417" s="157"/>
      <c r="B417" s="157"/>
      <c r="C417" s="176"/>
      <c r="D417" s="157"/>
      <c r="E417" s="480"/>
    </row>
    <row r="418" spans="1:5" ht="12.75">
      <c r="A418" s="157"/>
      <c r="B418" s="157"/>
      <c r="C418" s="176"/>
      <c r="D418" s="157"/>
      <c r="E418" s="480"/>
    </row>
    <row r="419" spans="1:5" ht="12.75">
      <c r="A419" s="157"/>
      <c r="B419" s="157"/>
      <c r="C419" s="176"/>
      <c r="D419" s="157"/>
      <c r="E419" s="480"/>
    </row>
    <row r="420" spans="1:5" ht="12.75">
      <c r="A420" s="157"/>
      <c r="B420" s="157"/>
      <c r="C420" s="176"/>
      <c r="D420" s="157"/>
      <c r="E420" s="480"/>
    </row>
    <row r="421" spans="1:5" ht="12.75">
      <c r="A421" s="157"/>
      <c r="B421" s="157"/>
      <c r="C421" s="176"/>
      <c r="D421" s="157"/>
      <c r="E421" s="480"/>
    </row>
    <row r="422" spans="1:5" ht="12.75">
      <c r="A422" s="157"/>
      <c r="B422" s="157"/>
      <c r="C422" s="176"/>
      <c r="D422" s="157"/>
      <c r="E422" s="480"/>
    </row>
    <row r="423" spans="1:5" ht="12.75">
      <c r="A423" s="157"/>
      <c r="B423" s="157"/>
      <c r="C423" s="176"/>
      <c r="D423" s="157"/>
      <c r="E423" s="480"/>
    </row>
    <row r="424" spans="1:5" ht="12.75">
      <c r="A424" s="157"/>
      <c r="B424" s="157"/>
      <c r="C424" s="176"/>
      <c r="D424" s="157"/>
      <c r="E424" s="480"/>
    </row>
    <row r="425" spans="1:5" ht="12.75">
      <c r="A425" s="157"/>
      <c r="B425" s="157"/>
      <c r="C425" s="176"/>
      <c r="D425" s="157"/>
      <c r="E425" s="480"/>
    </row>
    <row r="426" spans="1:5" ht="12.75">
      <c r="A426" s="157"/>
      <c r="B426" s="157"/>
      <c r="C426" s="176"/>
      <c r="D426" s="157"/>
      <c r="E426" s="480"/>
    </row>
    <row r="427" spans="1:5" ht="12.75">
      <c r="A427" s="157"/>
      <c r="B427" s="157"/>
      <c r="C427" s="176"/>
      <c r="D427" s="157"/>
      <c r="E427" s="480"/>
    </row>
    <row r="428" spans="1:5" ht="12.75">
      <c r="A428" s="157"/>
      <c r="B428" s="157"/>
      <c r="C428" s="176"/>
      <c r="D428" s="157"/>
      <c r="E428" s="480"/>
    </row>
    <row r="429" spans="1:5" ht="12.75">
      <c r="A429" s="157"/>
      <c r="B429" s="157"/>
      <c r="C429" s="176"/>
      <c r="D429" s="481"/>
      <c r="E429" s="480"/>
    </row>
    <row r="430" spans="1:5" ht="12.75">
      <c r="A430" s="157"/>
      <c r="B430" s="157"/>
      <c r="C430" s="176"/>
      <c r="D430" s="157"/>
      <c r="E430" s="480"/>
    </row>
    <row r="431" spans="1:5" ht="12.75">
      <c r="A431" s="157"/>
      <c r="E431" s="480"/>
    </row>
    <row r="432" spans="1:5" ht="12.75">
      <c r="A432" s="157"/>
      <c r="E432" s="480"/>
    </row>
    <row r="433" spans="1:5" ht="12.75">
      <c r="A433" s="157"/>
      <c r="E433" s="179"/>
    </row>
    <row r="434" spans="1:5" ht="12.75">
      <c r="A434" s="157"/>
      <c r="E434" s="179"/>
    </row>
    <row r="435" ht="12.75">
      <c r="A435" s="157"/>
    </row>
    <row r="436" ht="12.75">
      <c r="A436" s="157"/>
    </row>
    <row r="437" ht="12.75">
      <c r="A437" s="157"/>
    </row>
    <row r="438" ht="12.75">
      <c r="A438" s="157"/>
    </row>
    <row r="439" ht="12.75">
      <c r="A439" s="157"/>
    </row>
    <row r="440" ht="12.75">
      <c r="A440" s="157"/>
    </row>
    <row r="441" ht="12.75">
      <c r="A441" s="157"/>
    </row>
    <row r="442" ht="12.75">
      <c r="A442" s="157"/>
    </row>
    <row r="443" ht="12.75">
      <c r="A443" s="157"/>
    </row>
    <row r="444" ht="12.75">
      <c r="A444" s="157"/>
    </row>
    <row r="445" ht="12.75">
      <c r="A445" s="157"/>
    </row>
    <row r="446" ht="12.75">
      <c r="A446" s="157"/>
    </row>
    <row r="447" ht="12.75">
      <c r="A447" s="157"/>
    </row>
    <row r="448" ht="12.75">
      <c r="A448" s="157"/>
    </row>
    <row r="449" ht="12.75">
      <c r="A449" s="157"/>
    </row>
    <row r="450" ht="12.75">
      <c r="A450" s="157"/>
    </row>
    <row r="451" ht="12.75">
      <c r="A451" s="157"/>
    </row>
    <row r="452" ht="12.75">
      <c r="A452" s="157"/>
    </row>
    <row r="453" ht="12.75">
      <c r="A453" s="157"/>
    </row>
  </sheetData>
  <mergeCells count="19">
    <mergeCell ref="B32:C32"/>
    <mergeCell ref="A22:D22"/>
    <mergeCell ref="A23:D23"/>
    <mergeCell ref="A24:D24"/>
    <mergeCell ref="A26:D26"/>
    <mergeCell ref="A15:D15"/>
    <mergeCell ref="A16:D16"/>
    <mergeCell ref="A18:D18"/>
    <mergeCell ref="A20:D20"/>
    <mergeCell ref="A9:D9"/>
    <mergeCell ref="A11:D11"/>
    <mergeCell ref="A12:D12"/>
    <mergeCell ref="A13:D13"/>
    <mergeCell ref="A6:E6"/>
    <mergeCell ref="A7:E7"/>
    <mergeCell ref="A2:E2"/>
    <mergeCell ref="A1:E1"/>
    <mergeCell ref="A3:E3"/>
    <mergeCell ref="A4:E4"/>
  </mergeCells>
  <printOptions horizontalCentered="1"/>
  <pageMargins left="0.984251968503937" right="0.984251968503937" top="0.984251968503937" bottom="0.984251968503937" header="0.7086614173228347" footer="0.5905511811023623"/>
  <pageSetup horizontalDpi="300" verticalDpi="300" orientation="portrait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F25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7.125" style="0" customWidth="1"/>
    <col min="3" max="3" width="34.625" style="0" customWidth="1"/>
    <col min="4" max="4" width="14.875" style="0" customWidth="1"/>
  </cols>
  <sheetData>
    <row r="1" spans="4:6" ht="12.75">
      <c r="D1" s="618" t="s">
        <v>662</v>
      </c>
      <c r="F1" s="68"/>
    </row>
    <row r="2" spans="5:6" ht="12.75">
      <c r="E2" s="616" t="s">
        <v>659</v>
      </c>
      <c r="F2" s="68"/>
    </row>
    <row r="3" spans="5:6" ht="12.75">
      <c r="E3" s="616" t="s">
        <v>660</v>
      </c>
      <c r="F3" s="68"/>
    </row>
    <row r="4" ht="12.75">
      <c r="E4" s="616" t="s">
        <v>661</v>
      </c>
    </row>
    <row r="6" ht="12.75">
      <c r="B6" s="10" t="s">
        <v>897</v>
      </c>
    </row>
    <row r="7" ht="12.75">
      <c r="B7" t="s">
        <v>612</v>
      </c>
    </row>
    <row r="10" ht="13.5" thickBot="1"/>
    <row r="11" spans="2:4" ht="21.75" customHeight="1" thickBot="1">
      <c r="B11" s="69" t="s">
        <v>690</v>
      </c>
      <c r="C11" s="70" t="s">
        <v>684</v>
      </c>
      <c r="D11" s="69" t="s">
        <v>689</v>
      </c>
    </row>
    <row r="12" spans="2:4" ht="25.5" customHeight="1" thickBot="1">
      <c r="B12" s="71"/>
      <c r="C12" s="70" t="s">
        <v>691</v>
      </c>
      <c r="D12" s="72">
        <f>SUM(D13:D14)</f>
        <v>2782800</v>
      </c>
    </row>
    <row r="13" spans="2:4" ht="26.25" thickBot="1">
      <c r="B13" s="69">
        <v>951</v>
      </c>
      <c r="C13" s="394" t="s">
        <v>663</v>
      </c>
      <c r="D13" s="72">
        <v>250000</v>
      </c>
    </row>
    <row r="14" spans="2:4" ht="26.25" thickBot="1">
      <c r="B14" s="69">
        <v>952</v>
      </c>
      <c r="C14" s="619" t="s">
        <v>664</v>
      </c>
      <c r="D14" s="72">
        <v>2532800</v>
      </c>
    </row>
    <row r="20" ht="13.5" thickBot="1"/>
    <row r="21" spans="2:4" ht="12.75">
      <c r="B21" s="217"/>
      <c r="C21" s="217"/>
      <c r="D21" s="620"/>
    </row>
    <row r="22" spans="2:4" ht="13.5" thickBot="1">
      <c r="B22" s="621" t="s">
        <v>690</v>
      </c>
      <c r="C22" s="199" t="s">
        <v>684</v>
      </c>
      <c r="D22" s="622" t="s">
        <v>689</v>
      </c>
    </row>
    <row r="23" spans="2:4" ht="23.25" customHeight="1" thickBot="1">
      <c r="B23" s="199"/>
      <c r="C23" s="623" t="s">
        <v>655</v>
      </c>
      <c r="D23" s="624">
        <f>SUM(D24,)</f>
        <v>116883</v>
      </c>
    </row>
    <row r="24" spans="2:4" ht="26.25" thickBot="1">
      <c r="B24" s="69">
        <v>992</v>
      </c>
      <c r="C24" s="394" t="s">
        <v>896</v>
      </c>
      <c r="D24" s="72">
        <v>116883</v>
      </c>
    </row>
    <row r="25" ht="12.75">
      <c r="C25" s="393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I472"/>
  <sheetViews>
    <sheetView showGridLines="0" zoomScale="75" zoomScaleNormal="75" workbookViewId="0" topLeftCell="A1">
      <selection activeCell="A1" sqref="A1"/>
    </sheetView>
  </sheetViews>
  <sheetFormatPr defaultColWidth="9.00390625" defaultRowHeight="12.75"/>
  <cols>
    <col min="1" max="1" width="7.125" style="65" customWidth="1"/>
    <col min="2" max="2" width="48.00390625" style="65" customWidth="1"/>
    <col min="3" max="3" width="11.25390625" style="65" customWidth="1"/>
    <col min="4" max="4" width="11.375" style="65" customWidth="1"/>
    <col min="5" max="5" width="11.875" style="65" customWidth="1"/>
    <col min="6" max="7" width="11.25390625" style="65" customWidth="1"/>
    <col min="8" max="8" width="11.125" style="65" customWidth="1"/>
    <col min="9" max="9" width="9.75390625" style="65" customWidth="1"/>
    <col min="10" max="16384" width="9.125" style="65" customWidth="1"/>
  </cols>
  <sheetData>
    <row r="1" ht="14.25" customHeight="1"/>
    <row r="4" spans="1:9" ht="12.75">
      <c r="A4" s="322"/>
      <c r="B4" s="322" t="s">
        <v>917</v>
      </c>
      <c r="C4" s="322" t="s">
        <v>918</v>
      </c>
      <c r="D4" s="322" t="s">
        <v>919</v>
      </c>
      <c r="E4" s="293" t="s">
        <v>698</v>
      </c>
      <c r="F4" s="322" t="s">
        <v>698</v>
      </c>
      <c r="G4" s="322" t="s">
        <v>698</v>
      </c>
      <c r="H4" s="322" t="s">
        <v>920</v>
      </c>
      <c r="I4" s="322" t="s">
        <v>921</v>
      </c>
    </row>
    <row r="5" spans="1:9" ht="12.75">
      <c r="A5" s="542" t="s">
        <v>922</v>
      </c>
      <c r="B5" s="315"/>
      <c r="C5" s="542" t="s">
        <v>923</v>
      </c>
      <c r="D5" s="542" t="s">
        <v>924</v>
      </c>
      <c r="E5" s="542">
        <v>2003</v>
      </c>
      <c r="F5" s="542">
        <v>2004</v>
      </c>
      <c r="G5" s="542">
        <v>2005</v>
      </c>
      <c r="H5" s="542">
        <v>2005</v>
      </c>
      <c r="I5" s="542" t="s">
        <v>925</v>
      </c>
    </row>
    <row r="6" spans="1:9" ht="12.75">
      <c r="A6" s="543"/>
      <c r="B6" s="544"/>
      <c r="C6" s="544"/>
      <c r="D6" s="326">
        <v>2002</v>
      </c>
      <c r="E6" s="544"/>
      <c r="F6" s="544"/>
      <c r="G6" s="544"/>
      <c r="H6" s="544"/>
      <c r="I6" s="326" t="s">
        <v>926</v>
      </c>
    </row>
    <row r="7" spans="1:9" ht="12.75">
      <c r="A7" s="545">
        <v>1</v>
      </c>
      <c r="B7" s="545">
        <v>2</v>
      </c>
      <c r="C7" s="545">
        <v>3</v>
      </c>
      <c r="D7" s="545">
        <v>4</v>
      </c>
      <c r="E7" s="545">
        <v>5</v>
      </c>
      <c r="F7" s="545">
        <v>6</v>
      </c>
      <c r="G7" s="545">
        <v>7</v>
      </c>
      <c r="H7" s="545">
        <v>8</v>
      </c>
      <c r="I7" s="545">
        <v>9</v>
      </c>
    </row>
    <row r="8" spans="1:9" ht="12.75">
      <c r="A8" s="546">
        <v>1</v>
      </c>
      <c r="B8" s="311" t="s">
        <v>927</v>
      </c>
      <c r="C8" s="547"/>
      <c r="D8" s="548">
        <f>+D9+D18+D41+D45</f>
        <v>3724276</v>
      </c>
      <c r="E8" s="548">
        <f>+E9+E18+E41+E45</f>
        <v>588000</v>
      </c>
      <c r="F8" s="548">
        <f>+F9+F18+F41+F45</f>
        <v>5828450</v>
      </c>
      <c r="G8" s="548">
        <f>+G9+G18+G41+G45</f>
        <v>3796709</v>
      </c>
      <c r="H8" s="548">
        <f>+H9+H18+H41+H45</f>
        <v>11031000</v>
      </c>
      <c r="I8" s="332"/>
    </row>
    <row r="9" spans="1:9" ht="12.75">
      <c r="A9" s="546" t="s">
        <v>928</v>
      </c>
      <c r="B9" s="549" t="s">
        <v>929</v>
      </c>
      <c r="C9" s="547"/>
      <c r="D9" s="548">
        <f>+D10+D11+D15+D16</f>
        <v>2053422</v>
      </c>
      <c r="E9" s="548">
        <f>+E10+E11+E15+E16</f>
        <v>550000</v>
      </c>
      <c r="F9" s="548">
        <f>+F10+F11+F15+F16</f>
        <v>1100000</v>
      </c>
      <c r="G9" s="548">
        <f>+G10+G11+G15+G16</f>
        <v>2000000</v>
      </c>
      <c r="H9" s="548">
        <f>+H10+H11+H15+H16</f>
        <v>6837000</v>
      </c>
      <c r="I9" s="315"/>
    </row>
    <row r="10" spans="1:9" ht="12.75">
      <c r="A10" s="546" t="s">
        <v>930</v>
      </c>
      <c r="B10" s="276" t="s">
        <v>931</v>
      </c>
      <c r="C10" s="547"/>
      <c r="D10" s="547">
        <v>2053422</v>
      </c>
      <c r="E10" s="547">
        <v>550000</v>
      </c>
      <c r="F10" s="547">
        <v>1000000</v>
      </c>
      <c r="G10" s="547">
        <v>1000000</v>
      </c>
      <c r="H10" s="547"/>
      <c r="I10" s="315" t="s">
        <v>932</v>
      </c>
    </row>
    <row r="11" spans="1:9" ht="12.75">
      <c r="A11" s="550" t="s">
        <v>933</v>
      </c>
      <c r="B11" s="332" t="s">
        <v>934</v>
      </c>
      <c r="C11" s="551">
        <v>4160000</v>
      </c>
      <c r="D11" s="551">
        <v>0</v>
      </c>
      <c r="E11" s="551">
        <v>0</v>
      </c>
      <c r="F11" s="551">
        <v>100000</v>
      </c>
      <c r="G11" s="551">
        <v>1000000</v>
      </c>
      <c r="H11" s="551">
        <v>3060000</v>
      </c>
      <c r="I11" s="315"/>
    </row>
    <row r="12" spans="1:9" ht="12.75">
      <c r="A12" s="552"/>
      <c r="B12" s="315" t="s">
        <v>935</v>
      </c>
      <c r="C12" s="553"/>
      <c r="D12" s="553"/>
      <c r="E12" s="553"/>
      <c r="F12" s="553"/>
      <c r="G12" s="553"/>
      <c r="H12" s="553"/>
      <c r="I12" s="315"/>
    </row>
    <row r="13" spans="1:9" ht="12.75">
      <c r="A13" s="543"/>
      <c r="B13" s="544"/>
      <c r="C13" s="554"/>
      <c r="D13" s="554"/>
      <c r="E13" s="554"/>
      <c r="F13" s="554"/>
      <c r="G13" s="554"/>
      <c r="H13" s="554"/>
      <c r="I13" s="315" t="s">
        <v>847</v>
      </c>
    </row>
    <row r="14" spans="1:9" ht="12.75">
      <c r="A14" s="550" t="s">
        <v>936</v>
      </c>
      <c r="B14" s="332" t="s">
        <v>937</v>
      </c>
      <c r="C14" s="551"/>
      <c r="D14" s="551"/>
      <c r="E14" s="551"/>
      <c r="F14" s="551"/>
      <c r="G14" s="551"/>
      <c r="H14" s="551"/>
      <c r="I14" s="315"/>
    </row>
    <row r="15" spans="1:9" ht="12.75">
      <c r="A15" s="544"/>
      <c r="B15" s="544" t="s">
        <v>938</v>
      </c>
      <c r="C15" s="554">
        <v>3537000</v>
      </c>
      <c r="D15" s="554"/>
      <c r="E15" s="554"/>
      <c r="F15" s="554"/>
      <c r="G15" s="554"/>
      <c r="H15" s="554">
        <v>3537000</v>
      </c>
      <c r="I15" s="315"/>
    </row>
    <row r="16" spans="1:9" ht="12.75">
      <c r="A16" s="543" t="s">
        <v>939</v>
      </c>
      <c r="B16" s="544" t="s">
        <v>940</v>
      </c>
      <c r="C16" s="554">
        <v>240000</v>
      </c>
      <c r="D16" s="554"/>
      <c r="E16" s="554"/>
      <c r="F16" s="554"/>
      <c r="G16" s="554"/>
      <c r="H16" s="554">
        <v>240000</v>
      </c>
      <c r="I16" s="544"/>
    </row>
    <row r="17" spans="3:8" ht="12.75">
      <c r="C17" s="175"/>
      <c r="D17" s="175"/>
      <c r="E17" s="175"/>
      <c r="F17" s="175"/>
      <c r="G17" s="175"/>
      <c r="H17" s="175"/>
    </row>
    <row r="18" spans="1:9" ht="12.75">
      <c r="A18" s="546" t="s">
        <v>941</v>
      </c>
      <c r="B18" s="311" t="s">
        <v>942</v>
      </c>
      <c r="C18" s="547"/>
      <c r="D18" s="548">
        <f>+D19+D20+D21+D22+D24+D26+D28+D29+D30+D31+D32+D33+D35+D37</f>
        <v>677670</v>
      </c>
      <c r="E18" s="548">
        <f>+E19+E20+E21+E22+E24+E26+E28+E29+E30+E31+E32+E33+E35+E37</f>
        <v>10000</v>
      </c>
      <c r="F18" s="548">
        <f>+F19+F20+F21+F22+F24+F26+F28+F29+F30+F31+F32+F33+F35+F37</f>
        <v>3928450</v>
      </c>
      <c r="G18" s="548">
        <f>+G19+G20+G21+G22+G24+G26+G28+G29+G30+G31+G32+G33+G35+G37</f>
        <v>20000</v>
      </c>
      <c r="H18" s="548">
        <f>+H19+H20+H21+H22+H24+H26+H28+H29+H30+H31+H32+H33+H35+H37</f>
        <v>2674000</v>
      </c>
      <c r="I18" s="332"/>
    </row>
    <row r="19" spans="1:9" ht="12.75">
      <c r="A19" s="546" t="s">
        <v>943</v>
      </c>
      <c r="B19" s="276" t="s">
        <v>944</v>
      </c>
      <c r="C19" s="547">
        <v>77299</v>
      </c>
      <c r="D19" s="547">
        <v>77299</v>
      </c>
      <c r="E19" s="547"/>
      <c r="F19" s="547"/>
      <c r="G19" s="547"/>
      <c r="H19" s="547"/>
      <c r="I19" s="315"/>
    </row>
    <row r="20" spans="1:9" ht="12.75">
      <c r="A20" s="546" t="s">
        <v>945</v>
      </c>
      <c r="B20" s="276" t="s">
        <v>946</v>
      </c>
      <c r="C20" s="547">
        <v>75071</v>
      </c>
      <c r="D20" s="547">
        <v>75071</v>
      </c>
      <c r="E20" s="547"/>
      <c r="F20" s="547"/>
      <c r="G20" s="547"/>
      <c r="H20" s="547"/>
      <c r="I20" s="315" t="s">
        <v>848</v>
      </c>
    </row>
    <row r="21" spans="1:9" ht="12.75">
      <c r="A21" s="546" t="s">
        <v>947</v>
      </c>
      <c r="B21" s="276" t="s">
        <v>948</v>
      </c>
      <c r="C21" s="547">
        <v>87855</v>
      </c>
      <c r="D21" s="547">
        <v>87855</v>
      </c>
      <c r="E21" s="547"/>
      <c r="F21" s="547"/>
      <c r="G21" s="547"/>
      <c r="H21" s="547"/>
      <c r="I21" s="315"/>
    </row>
    <row r="22" spans="1:9" ht="12.75">
      <c r="A22" s="546" t="s">
        <v>949</v>
      </c>
      <c r="B22" s="276" t="s">
        <v>950</v>
      </c>
      <c r="C22" s="547">
        <v>46824</v>
      </c>
      <c r="D22" s="547">
        <v>46824</v>
      </c>
      <c r="E22" s="547"/>
      <c r="F22" s="547"/>
      <c r="G22" s="547"/>
      <c r="H22" s="547"/>
      <c r="I22" s="315"/>
    </row>
    <row r="23" spans="1:9" ht="12.75">
      <c r="A23" s="550" t="s">
        <v>951</v>
      </c>
      <c r="B23" s="332" t="s">
        <v>952</v>
      </c>
      <c r="C23" s="551"/>
      <c r="D23" s="551"/>
      <c r="E23" s="551"/>
      <c r="F23" s="551"/>
      <c r="G23" s="551"/>
      <c r="H23" s="551"/>
      <c r="I23" s="315"/>
    </row>
    <row r="24" spans="1:9" ht="12.75">
      <c r="A24" s="543"/>
      <c r="B24" s="544" t="s">
        <v>953</v>
      </c>
      <c r="C24" s="554">
        <v>3550000</v>
      </c>
      <c r="D24" s="554">
        <v>41550</v>
      </c>
      <c r="E24" s="554"/>
      <c r="F24" s="554">
        <v>3508450</v>
      </c>
      <c r="G24" s="554"/>
      <c r="H24" s="554"/>
      <c r="I24" s="315" t="s">
        <v>954</v>
      </c>
    </row>
    <row r="25" spans="1:9" ht="12.75">
      <c r="A25" s="550" t="s">
        <v>955</v>
      </c>
      <c r="B25" s="332" t="s">
        <v>956</v>
      </c>
      <c r="C25" s="551"/>
      <c r="D25" s="551"/>
      <c r="E25" s="551"/>
      <c r="F25" s="551"/>
      <c r="G25" s="551"/>
      <c r="H25" s="551"/>
      <c r="I25" s="315"/>
    </row>
    <row r="26" spans="1:9" ht="12.75">
      <c r="A26" s="543"/>
      <c r="B26" s="544" t="s">
        <v>957</v>
      </c>
      <c r="C26" s="554">
        <v>740000</v>
      </c>
      <c r="D26" s="554"/>
      <c r="E26" s="554"/>
      <c r="F26" s="554"/>
      <c r="G26" s="554">
        <v>20000</v>
      </c>
      <c r="H26" s="554">
        <v>720000</v>
      </c>
      <c r="I26" s="315" t="s">
        <v>958</v>
      </c>
    </row>
    <row r="27" spans="1:9" ht="12.75">
      <c r="A27" s="550" t="s">
        <v>959</v>
      </c>
      <c r="B27" s="332" t="s">
        <v>960</v>
      </c>
      <c r="C27" s="551"/>
      <c r="D27" s="551" t="s">
        <v>961</v>
      </c>
      <c r="E27" s="551"/>
      <c r="F27" s="551"/>
      <c r="G27" s="551"/>
      <c r="H27" s="551"/>
      <c r="I27" s="315"/>
    </row>
    <row r="28" spans="1:9" ht="12.75">
      <c r="A28" s="543"/>
      <c r="B28" s="544" t="s">
        <v>962</v>
      </c>
      <c r="C28" s="554">
        <v>258925</v>
      </c>
      <c r="D28" s="554">
        <v>249929</v>
      </c>
      <c r="E28" s="554"/>
      <c r="F28" s="554"/>
      <c r="G28" s="554"/>
      <c r="H28" s="554"/>
      <c r="I28" s="315" t="s">
        <v>963</v>
      </c>
    </row>
    <row r="29" spans="1:9" ht="12.75">
      <c r="A29" s="546" t="s">
        <v>964</v>
      </c>
      <c r="B29" s="276" t="s">
        <v>965</v>
      </c>
      <c r="C29" s="547">
        <v>300000</v>
      </c>
      <c r="D29" s="547"/>
      <c r="E29" s="547"/>
      <c r="F29" s="547"/>
      <c r="G29" s="547"/>
      <c r="H29" s="547">
        <v>300000</v>
      </c>
      <c r="I29" s="315" t="s">
        <v>954</v>
      </c>
    </row>
    <row r="30" spans="1:9" ht="12.75">
      <c r="A30" s="546" t="s">
        <v>966</v>
      </c>
      <c r="B30" s="276" t="s">
        <v>967</v>
      </c>
      <c r="C30" s="547">
        <v>584000</v>
      </c>
      <c r="D30" s="547"/>
      <c r="E30" s="547"/>
      <c r="F30" s="547"/>
      <c r="G30" s="547"/>
      <c r="H30" s="547">
        <v>584000</v>
      </c>
      <c r="I30" s="315" t="s">
        <v>954</v>
      </c>
    </row>
    <row r="31" spans="1:9" ht="12.75">
      <c r="A31" s="546" t="s">
        <v>968</v>
      </c>
      <c r="B31" s="276" t="s">
        <v>969</v>
      </c>
      <c r="C31" s="547"/>
      <c r="D31" s="547"/>
      <c r="E31" s="547"/>
      <c r="F31" s="547"/>
      <c r="G31" s="547"/>
      <c r="H31" s="547"/>
      <c r="I31" s="315"/>
    </row>
    <row r="32" spans="1:9" ht="12.75">
      <c r="A32" s="546" t="s">
        <v>970</v>
      </c>
      <c r="B32" s="276" t="s">
        <v>971</v>
      </c>
      <c r="C32" s="547">
        <v>535000</v>
      </c>
      <c r="D32" s="547"/>
      <c r="E32" s="547"/>
      <c r="F32" s="547"/>
      <c r="G32" s="547"/>
      <c r="H32" s="547">
        <v>535000</v>
      </c>
      <c r="I32" s="315" t="s">
        <v>954</v>
      </c>
    </row>
    <row r="33" spans="1:9" ht="12.75">
      <c r="A33" s="546" t="s">
        <v>972</v>
      </c>
      <c r="B33" s="276" t="s">
        <v>973</v>
      </c>
      <c r="C33" s="547">
        <v>535000</v>
      </c>
      <c r="D33" s="547"/>
      <c r="E33" s="547"/>
      <c r="F33" s="547"/>
      <c r="G33" s="547"/>
      <c r="H33" s="547">
        <v>535000</v>
      </c>
      <c r="I33" s="315" t="s">
        <v>954</v>
      </c>
    </row>
    <row r="34" spans="1:9" ht="12.75">
      <c r="A34" s="550" t="s">
        <v>974</v>
      </c>
      <c r="B34" s="332" t="s">
        <v>975</v>
      </c>
      <c r="C34" s="551"/>
      <c r="D34" s="551"/>
      <c r="E34" s="551"/>
      <c r="F34" s="551"/>
      <c r="G34" s="551"/>
      <c r="H34" s="551"/>
      <c r="I34" s="315"/>
    </row>
    <row r="35" spans="1:9" ht="12.75">
      <c r="A35" s="543"/>
      <c r="B35" s="544" t="s">
        <v>976</v>
      </c>
      <c r="C35" s="554">
        <v>99142</v>
      </c>
      <c r="D35" s="554">
        <v>99142</v>
      </c>
      <c r="E35" s="554"/>
      <c r="F35" s="554"/>
      <c r="G35" s="554"/>
      <c r="H35" s="554"/>
      <c r="I35" s="544" t="s">
        <v>958</v>
      </c>
    </row>
    <row r="36" spans="1:9" ht="12.75">
      <c r="A36" s="550" t="s">
        <v>977</v>
      </c>
      <c r="B36" s="332" t="s">
        <v>978</v>
      </c>
      <c r="C36" s="551"/>
      <c r="D36" s="551"/>
      <c r="E36" s="551"/>
      <c r="F36" s="551"/>
      <c r="G36" s="551"/>
      <c r="H36" s="551"/>
      <c r="I36" s="332"/>
    </row>
    <row r="37" spans="1:9" ht="12.75">
      <c r="A37" s="543"/>
      <c r="B37" s="544" t="s">
        <v>979</v>
      </c>
      <c r="C37" s="554">
        <v>430000</v>
      </c>
      <c r="D37" s="554"/>
      <c r="E37" s="554">
        <v>10000</v>
      </c>
      <c r="F37" s="554">
        <v>420000</v>
      </c>
      <c r="G37" s="554"/>
      <c r="H37" s="554"/>
      <c r="I37" s="544" t="s">
        <v>958</v>
      </c>
    </row>
    <row r="41" spans="1:9" ht="12.75">
      <c r="A41" s="546" t="s">
        <v>980</v>
      </c>
      <c r="B41" s="311" t="s">
        <v>981</v>
      </c>
      <c r="C41" s="547"/>
      <c r="D41" s="548">
        <f>+D42+D43</f>
        <v>0</v>
      </c>
      <c r="E41" s="548">
        <f>+E42+E43</f>
        <v>0</v>
      </c>
      <c r="F41" s="548">
        <f>+F42+F43</f>
        <v>0</v>
      </c>
      <c r="G41" s="548">
        <f>+G42+G43</f>
        <v>0</v>
      </c>
      <c r="H41" s="548">
        <f>+H42+H43</f>
        <v>1520000</v>
      </c>
      <c r="I41" s="332"/>
    </row>
    <row r="42" spans="1:9" ht="12.75">
      <c r="A42" s="546" t="s">
        <v>982</v>
      </c>
      <c r="B42" s="276" t="s">
        <v>983</v>
      </c>
      <c r="C42" s="547">
        <v>860000</v>
      </c>
      <c r="D42" s="547"/>
      <c r="E42" s="547"/>
      <c r="F42" s="547"/>
      <c r="G42" s="547"/>
      <c r="H42" s="555">
        <v>860000</v>
      </c>
      <c r="I42" s="315"/>
    </row>
    <row r="43" spans="1:9" ht="12.75">
      <c r="A43" s="546" t="s">
        <v>984</v>
      </c>
      <c r="B43" s="276" t="s">
        <v>985</v>
      </c>
      <c r="C43" s="547">
        <v>660000</v>
      </c>
      <c r="D43" s="547"/>
      <c r="E43" s="547"/>
      <c r="F43" s="547"/>
      <c r="G43" s="547"/>
      <c r="H43" s="547">
        <v>660000</v>
      </c>
      <c r="I43" s="544" t="s">
        <v>847</v>
      </c>
    </row>
    <row r="45" spans="1:9" ht="12.75">
      <c r="A45" s="556" t="s">
        <v>986</v>
      </c>
      <c r="B45" s="311" t="s">
        <v>987</v>
      </c>
      <c r="C45" s="557"/>
      <c r="D45" s="548">
        <f>+D46+D47+D49+D50</f>
        <v>993184</v>
      </c>
      <c r="E45" s="548">
        <f>+E49+E50</f>
        <v>28000</v>
      </c>
      <c r="F45" s="548">
        <f>+F46+F47+F49+F50</f>
        <v>800000</v>
      </c>
      <c r="G45" s="548">
        <f>+G46+G47+G49+G50</f>
        <v>1776709</v>
      </c>
      <c r="H45" s="558">
        <f>+H46+H47+H49+H50</f>
        <v>0</v>
      </c>
      <c r="I45" s="332"/>
    </row>
    <row r="46" spans="1:9" ht="12.75">
      <c r="A46" s="550" t="s">
        <v>988</v>
      </c>
      <c r="B46" s="559" t="s">
        <v>989</v>
      </c>
      <c r="C46" s="551">
        <v>3240000</v>
      </c>
      <c r="D46" s="560">
        <v>663291</v>
      </c>
      <c r="E46" s="551"/>
      <c r="F46" s="560">
        <v>800000</v>
      </c>
      <c r="G46" s="551">
        <v>1776709</v>
      </c>
      <c r="H46" s="561"/>
      <c r="I46" s="315" t="s">
        <v>954</v>
      </c>
    </row>
    <row r="47" spans="1:9" ht="12.75">
      <c r="A47" s="550" t="s">
        <v>990</v>
      </c>
      <c r="B47" s="559" t="s">
        <v>991</v>
      </c>
      <c r="C47" s="551">
        <v>329893</v>
      </c>
      <c r="D47" s="560">
        <v>329893</v>
      </c>
      <c r="E47" s="551"/>
      <c r="F47" s="560"/>
      <c r="G47" s="551"/>
      <c r="H47" s="560"/>
      <c r="I47" s="315"/>
    </row>
    <row r="48" spans="1:9" ht="12.75">
      <c r="A48" s="544"/>
      <c r="B48" s="562" t="s">
        <v>992</v>
      </c>
      <c r="C48" s="554"/>
      <c r="D48" s="563"/>
      <c r="E48" s="554"/>
      <c r="F48" s="563"/>
      <c r="G48" s="554"/>
      <c r="H48" s="563"/>
      <c r="I48" s="315" t="s">
        <v>993</v>
      </c>
    </row>
    <row r="49" spans="1:9" ht="12.75">
      <c r="A49" s="564" t="s">
        <v>994</v>
      </c>
      <c r="B49" s="565" t="s">
        <v>995</v>
      </c>
      <c r="C49" s="565">
        <v>20000</v>
      </c>
      <c r="D49" s="565"/>
      <c r="E49" s="565">
        <v>20000</v>
      </c>
      <c r="F49" s="565"/>
      <c r="G49" s="565"/>
      <c r="H49" s="566"/>
      <c r="I49" s="567" t="s">
        <v>993</v>
      </c>
    </row>
    <row r="50" spans="1:9" ht="12.75">
      <c r="A50" s="564" t="s">
        <v>996</v>
      </c>
      <c r="B50" s="565" t="s">
        <v>997</v>
      </c>
      <c r="C50" s="565">
        <v>8000</v>
      </c>
      <c r="D50" s="565"/>
      <c r="E50" s="565">
        <v>8000</v>
      </c>
      <c r="F50" s="565"/>
      <c r="G50" s="565"/>
      <c r="H50" s="566"/>
      <c r="I50" s="568" t="s">
        <v>993</v>
      </c>
    </row>
    <row r="51" spans="1:9" ht="12.75">
      <c r="A51" s="569"/>
      <c r="B51" s="569"/>
      <c r="C51" s="569"/>
      <c r="D51" s="569"/>
      <c r="E51" s="569"/>
      <c r="F51" s="569"/>
      <c r="G51" s="569"/>
      <c r="H51" s="569"/>
      <c r="I51" s="569"/>
    </row>
    <row r="52" spans="1:9" ht="12.75">
      <c r="A52" s="556">
        <v>2</v>
      </c>
      <c r="B52" s="549" t="s">
        <v>998</v>
      </c>
      <c r="C52" s="570"/>
      <c r="D52" s="408">
        <f>+D53+D66+D106+D111+D147+D166+D171+D184+D202+D222</f>
        <v>6258341</v>
      </c>
      <c r="E52" s="408">
        <f>+E53+E66+E106+E111+E147+E166+E171+E184+E202+E222</f>
        <v>200000</v>
      </c>
      <c r="F52" s="408">
        <f>+F53+F66+F106+F111+F147+F166+F171+F184+F202+F222</f>
        <v>6312000</v>
      </c>
      <c r="G52" s="408">
        <f>+G53+G66+G106+G111+G147+G166+G171+G184+G202+G222</f>
        <v>7391000</v>
      </c>
      <c r="H52" s="408">
        <f>+H53+H66+H106+H111+H147+H166+H171+H184+H202+H222</f>
        <v>15339000</v>
      </c>
      <c r="I52" s="332"/>
    </row>
    <row r="53" spans="1:9" ht="12.75">
      <c r="A53" s="546" t="s">
        <v>999</v>
      </c>
      <c r="B53" s="311" t="s">
        <v>1000</v>
      </c>
      <c r="C53" s="547"/>
      <c r="D53" s="548">
        <f>+D55+D56+D58+D61+D62+D63</f>
        <v>1013996</v>
      </c>
      <c r="E53" s="548">
        <f>+E55+E56+E58+E61+E62+E63</f>
        <v>0</v>
      </c>
      <c r="F53" s="548">
        <f>+F55+F56+F58+F61+F62+F63</f>
        <v>52000</v>
      </c>
      <c r="G53" s="548">
        <f>+G55+G56+G58+G61+G62+G63</f>
        <v>0</v>
      </c>
      <c r="H53" s="558">
        <f>+H55+H56+H58+H61+H62+H63</f>
        <v>0</v>
      </c>
      <c r="I53" s="315"/>
    </row>
    <row r="54" spans="1:9" ht="12.75">
      <c r="A54" s="550" t="s">
        <v>1001</v>
      </c>
      <c r="B54" s="332" t="s">
        <v>1002</v>
      </c>
      <c r="C54" s="551"/>
      <c r="D54" s="551"/>
      <c r="E54" s="551"/>
      <c r="F54" s="551"/>
      <c r="G54" s="551"/>
      <c r="H54" s="561"/>
      <c r="I54" s="315"/>
    </row>
    <row r="55" spans="1:9" ht="12.75">
      <c r="A55" s="544"/>
      <c r="B55" s="544" t="s">
        <v>1003</v>
      </c>
      <c r="C55" s="554">
        <v>43172</v>
      </c>
      <c r="D55" s="554">
        <v>43172</v>
      </c>
      <c r="E55" s="554"/>
      <c r="F55" s="554"/>
      <c r="G55" s="554"/>
      <c r="H55" s="571"/>
      <c r="I55" s="315" t="s">
        <v>1004</v>
      </c>
    </row>
    <row r="56" spans="1:9" ht="12.75">
      <c r="A56" s="556" t="s">
        <v>1005</v>
      </c>
      <c r="B56" s="276" t="s">
        <v>1006</v>
      </c>
      <c r="C56" s="572">
        <v>405988</v>
      </c>
      <c r="D56" s="547">
        <v>405988</v>
      </c>
      <c r="E56" s="572"/>
      <c r="F56" s="547"/>
      <c r="G56" s="572"/>
      <c r="H56" s="555"/>
      <c r="I56" s="315" t="s">
        <v>1007</v>
      </c>
    </row>
    <row r="57" spans="1:9" ht="12.75">
      <c r="A57" s="550" t="s">
        <v>1008</v>
      </c>
      <c r="B57" s="573" t="s">
        <v>1009</v>
      </c>
      <c r="C57" s="551"/>
      <c r="D57" s="551"/>
      <c r="E57" s="551"/>
      <c r="F57" s="551"/>
      <c r="G57" s="551"/>
      <c r="H57" s="561"/>
      <c r="I57" s="315"/>
    </row>
    <row r="58" spans="1:9" ht="12.75">
      <c r="A58" s="315"/>
      <c r="B58" s="315" t="s">
        <v>1010</v>
      </c>
      <c r="C58" s="553">
        <v>560642</v>
      </c>
      <c r="D58" s="553">
        <v>560642</v>
      </c>
      <c r="E58" s="553"/>
      <c r="F58" s="553"/>
      <c r="G58" s="553"/>
      <c r="H58" s="574"/>
      <c r="I58" s="315" t="s">
        <v>958</v>
      </c>
    </row>
    <row r="59" spans="1:9" ht="12.75">
      <c r="A59" s="544"/>
      <c r="B59" s="544" t="s">
        <v>1011</v>
      </c>
      <c r="C59" s="554"/>
      <c r="D59" s="554"/>
      <c r="E59" s="554"/>
      <c r="F59" s="554"/>
      <c r="G59" s="554"/>
      <c r="H59" s="574"/>
      <c r="I59" s="315"/>
    </row>
    <row r="60" spans="1:9" ht="12.75">
      <c r="A60" s="550" t="s">
        <v>1012</v>
      </c>
      <c r="B60" s="332" t="s">
        <v>1013</v>
      </c>
      <c r="C60" s="551"/>
      <c r="D60" s="551"/>
      <c r="E60" s="551"/>
      <c r="F60" s="551"/>
      <c r="G60" s="561"/>
      <c r="H60" s="561"/>
      <c r="I60" s="315"/>
    </row>
    <row r="61" spans="1:9" ht="12.75">
      <c r="A61" s="543"/>
      <c r="B61" s="544" t="s">
        <v>1014</v>
      </c>
      <c r="C61" s="554">
        <v>0</v>
      </c>
      <c r="D61" s="554"/>
      <c r="E61" s="554"/>
      <c r="F61" s="554"/>
      <c r="G61" s="571"/>
      <c r="H61" s="571">
        <v>0</v>
      </c>
      <c r="I61" s="315"/>
    </row>
    <row r="62" spans="1:9" ht="12.75">
      <c r="A62" s="546" t="s">
        <v>1015</v>
      </c>
      <c r="B62" s="276" t="s">
        <v>1016</v>
      </c>
      <c r="C62" s="547">
        <v>4194</v>
      </c>
      <c r="D62" s="547">
        <v>4194</v>
      </c>
      <c r="E62" s="547"/>
      <c r="F62" s="547"/>
      <c r="G62" s="547"/>
      <c r="H62" s="555"/>
      <c r="I62" s="315" t="s">
        <v>1017</v>
      </c>
    </row>
    <row r="63" spans="1:9" ht="12.75">
      <c r="A63" s="546" t="s">
        <v>1018</v>
      </c>
      <c r="B63" s="276" t="s">
        <v>1019</v>
      </c>
      <c r="C63" s="547">
        <v>52000</v>
      </c>
      <c r="D63" s="547"/>
      <c r="E63" s="547"/>
      <c r="F63" s="547">
        <v>52000</v>
      </c>
      <c r="G63" s="547"/>
      <c r="H63" s="555"/>
      <c r="I63" s="544" t="s">
        <v>1004</v>
      </c>
    </row>
    <row r="65" spans="1:9" ht="12.75">
      <c r="A65" s="550" t="s">
        <v>1020</v>
      </c>
      <c r="B65" s="575" t="s">
        <v>1021</v>
      </c>
      <c r="C65" s="551"/>
      <c r="D65" s="576"/>
      <c r="E65" s="551"/>
      <c r="F65" s="551"/>
      <c r="G65" s="560"/>
      <c r="H65" s="561"/>
      <c r="I65" s="332"/>
    </row>
    <row r="66" spans="1:9" ht="12.75">
      <c r="A66" s="543"/>
      <c r="B66" s="577" t="s">
        <v>1022</v>
      </c>
      <c r="C66" s="554"/>
      <c r="D66" s="578">
        <f>+D68+D70+D72+D74+D76+D78+D79+D82+D84+D86+D88+D90+D92+D93+D95+D97+D102+D104+D100</f>
        <v>1471158</v>
      </c>
      <c r="E66" s="578">
        <f>+E68+E70+E72+E74+E76+E78+E79+E82+E84+E86+E88+E90+E92+E93+E95+E97+E100+E102+E104</f>
        <v>50000</v>
      </c>
      <c r="F66" s="578">
        <f>+F68+F70+F72+F74+F76+F78+F79+F82+F84+F86+F88+F90+F92+F93+F95+F97+F100+F102+F104</f>
        <v>1385000</v>
      </c>
      <c r="G66" s="578">
        <f>+G68+G70+G72+G74+G76+G78+G79+G82+G84+G86+G88+G90+G92+G93+G95+G97+G100+G102+G104</f>
        <v>3350000</v>
      </c>
      <c r="H66" s="579">
        <f>+H68+H70+H72+H74+H76+H78+H79+H82+H84+H86+H88+H90+H92+H93+H95+H97+H100+H102+H104</f>
        <v>7250000</v>
      </c>
      <c r="I66" s="315"/>
    </row>
    <row r="67" spans="1:9" ht="12.75">
      <c r="A67" s="550" t="s">
        <v>1023</v>
      </c>
      <c r="B67" s="65" t="s">
        <v>1024</v>
      </c>
      <c r="C67" s="553"/>
      <c r="D67" s="175"/>
      <c r="E67" s="551"/>
      <c r="F67" s="175"/>
      <c r="G67" s="551"/>
      <c r="H67" s="574"/>
      <c r="I67" s="315"/>
    </row>
    <row r="68" spans="1:9" ht="12.75">
      <c r="A68" s="543"/>
      <c r="B68" s="65" t="s">
        <v>1025</v>
      </c>
      <c r="C68" s="554">
        <v>9199558</v>
      </c>
      <c r="D68" s="175">
        <v>1199558</v>
      </c>
      <c r="E68" s="554"/>
      <c r="F68" s="175">
        <v>1000000</v>
      </c>
      <c r="G68" s="554">
        <v>3200000</v>
      </c>
      <c r="H68" s="571">
        <v>3800000</v>
      </c>
      <c r="I68" s="315" t="s">
        <v>954</v>
      </c>
    </row>
    <row r="69" spans="1:9" ht="12.75">
      <c r="A69" s="550" t="s">
        <v>1026</v>
      </c>
      <c r="B69" s="332" t="s">
        <v>1027</v>
      </c>
      <c r="C69" s="175"/>
      <c r="D69" s="551"/>
      <c r="E69" s="175"/>
      <c r="F69" s="551"/>
      <c r="G69" s="175"/>
      <c r="H69" s="561"/>
      <c r="I69" s="315"/>
    </row>
    <row r="70" spans="1:9" ht="12.75">
      <c r="A70" s="543"/>
      <c r="B70" s="544" t="s">
        <v>1028</v>
      </c>
      <c r="C70" s="175">
        <v>0</v>
      </c>
      <c r="D70" s="554">
        <v>0</v>
      </c>
      <c r="E70" s="175">
        <v>0</v>
      </c>
      <c r="F70" s="554">
        <v>0</v>
      </c>
      <c r="G70" s="175">
        <v>0</v>
      </c>
      <c r="H70" s="571">
        <v>0</v>
      </c>
      <c r="I70" s="315" t="s">
        <v>993</v>
      </c>
    </row>
    <row r="71" spans="1:9" ht="12.75">
      <c r="A71" s="550" t="s">
        <v>1029</v>
      </c>
      <c r="B71" s="559" t="s">
        <v>1030</v>
      </c>
      <c r="C71" s="551"/>
      <c r="D71" s="560"/>
      <c r="E71" s="551"/>
      <c r="F71" s="560"/>
      <c r="G71" s="551"/>
      <c r="H71" s="561"/>
      <c r="I71" s="315"/>
    </row>
    <row r="72" spans="1:9" ht="12.75">
      <c r="A72" s="543"/>
      <c r="B72" s="562" t="s">
        <v>1031</v>
      </c>
      <c r="C72" s="554">
        <v>7829</v>
      </c>
      <c r="D72" s="563">
        <v>7829</v>
      </c>
      <c r="E72" s="554"/>
      <c r="F72" s="563"/>
      <c r="G72" s="554"/>
      <c r="H72" s="571"/>
      <c r="I72" s="315" t="s">
        <v>1032</v>
      </c>
    </row>
    <row r="73" spans="1:9" ht="12.75">
      <c r="A73" s="550" t="s">
        <v>1033</v>
      </c>
      <c r="B73" s="332" t="s">
        <v>1034</v>
      </c>
      <c r="C73" s="551"/>
      <c r="D73" s="551"/>
      <c r="E73" s="551"/>
      <c r="F73" s="551"/>
      <c r="G73" s="551"/>
      <c r="H73" s="561"/>
      <c r="I73" s="315"/>
    </row>
    <row r="74" spans="1:9" ht="12.75">
      <c r="A74" s="543"/>
      <c r="B74" s="544" t="s">
        <v>1035</v>
      </c>
      <c r="C74" s="554">
        <v>150000</v>
      </c>
      <c r="D74" s="554"/>
      <c r="E74" s="554"/>
      <c r="F74" s="554"/>
      <c r="G74" s="554"/>
      <c r="H74" s="571">
        <v>150000</v>
      </c>
      <c r="I74" s="315" t="s">
        <v>1032</v>
      </c>
    </row>
    <row r="75" spans="1:9" ht="12.75">
      <c r="A75" s="550" t="s">
        <v>1036</v>
      </c>
      <c r="B75" s="332" t="s">
        <v>1037</v>
      </c>
      <c r="C75" s="551"/>
      <c r="D75" s="551"/>
      <c r="E75" s="551"/>
      <c r="F75" s="551"/>
      <c r="G75" s="551"/>
      <c r="H75" s="561"/>
      <c r="I75" s="315" t="s">
        <v>993</v>
      </c>
    </row>
    <row r="76" spans="1:9" ht="12.75">
      <c r="A76" s="543"/>
      <c r="B76" s="544"/>
      <c r="C76" s="554">
        <v>80000</v>
      </c>
      <c r="D76" s="554"/>
      <c r="E76" s="554"/>
      <c r="F76" s="554"/>
      <c r="G76" s="554">
        <v>80000</v>
      </c>
      <c r="H76" s="571"/>
      <c r="I76" s="315"/>
    </row>
    <row r="77" spans="1:9" ht="12.75">
      <c r="A77" s="580" t="s">
        <v>1038</v>
      </c>
      <c r="B77" s="332" t="s">
        <v>1039</v>
      </c>
      <c r="C77" s="551"/>
      <c r="D77" s="551"/>
      <c r="E77" s="551"/>
      <c r="F77" s="551"/>
      <c r="G77" s="551"/>
      <c r="H77" s="561"/>
      <c r="I77" s="315"/>
    </row>
    <row r="78" spans="1:9" ht="12.75">
      <c r="A78" s="581"/>
      <c r="B78" s="544" t="s">
        <v>1040</v>
      </c>
      <c r="C78" s="554">
        <v>0</v>
      </c>
      <c r="D78" s="554"/>
      <c r="E78" s="554"/>
      <c r="F78" s="554"/>
      <c r="G78" s="554"/>
      <c r="H78" s="571">
        <v>0</v>
      </c>
      <c r="I78" s="315"/>
    </row>
    <row r="79" spans="1:9" ht="12.75">
      <c r="A79" s="546" t="s">
        <v>1041</v>
      </c>
      <c r="B79" s="276" t="s">
        <v>1042</v>
      </c>
      <c r="C79" s="547">
        <v>3300000</v>
      </c>
      <c r="D79" s="547"/>
      <c r="E79" s="547"/>
      <c r="F79" s="547"/>
      <c r="G79" s="547"/>
      <c r="H79" s="555">
        <v>3300000</v>
      </c>
      <c r="I79" s="544" t="s">
        <v>954</v>
      </c>
    </row>
    <row r="81" spans="1:9" ht="12.75">
      <c r="A81" s="550" t="s">
        <v>1043</v>
      </c>
      <c r="B81" s="332" t="s">
        <v>1044</v>
      </c>
      <c r="C81" s="551"/>
      <c r="D81" s="551"/>
      <c r="E81" s="551"/>
      <c r="F81" s="551"/>
      <c r="G81" s="551"/>
      <c r="H81" s="551"/>
      <c r="I81" s="332"/>
    </row>
    <row r="82" spans="1:9" ht="12.75">
      <c r="A82" s="543"/>
      <c r="B82" s="544" t="s">
        <v>1045</v>
      </c>
      <c r="C82" s="554">
        <v>50000</v>
      </c>
      <c r="D82" s="554"/>
      <c r="E82" s="554"/>
      <c r="F82" s="554">
        <v>50000</v>
      </c>
      <c r="G82" s="554"/>
      <c r="H82" s="554"/>
      <c r="I82" s="315" t="s">
        <v>849</v>
      </c>
    </row>
    <row r="83" spans="1:9" ht="12.75">
      <c r="A83" s="550" t="s">
        <v>1046</v>
      </c>
      <c r="B83" s="332" t="s">
        <v>1047</v>
      </c>
      <c r="C83" s="551"/>
      <c r="D83" s="551"/>
      <c r="E83" s="551"/>
      <c r="F83" s="551"/>
      <c r="G83" s="551"/>
      <c r="H83" s="561"/>
      <c r="I83" s="315"/>
    </row>
    <row r="84" spans="1:9" ht="12.75">
      <c r="A84" s="543"/>
      <c r="B84" s="544" t="s">
        <v>1048</v>
      </c>
      <c r="C84" s="554">
        <v>70000</v>
      </c>
      <c r="D84" s="554"/>
      <c r="E84" s="554"/>
      <c r="F84" s="554"/>
      <c r="G84" s="554">
        <v>70000</v>
      </c>
      <c r="H84" s="571"/>
      <c r="I84" s="315"/>
    </row>
    <row r="85" spans="1:9" ht="12.75">
      <c r="A85" s="550" t="s">
        <v>1049</v>
      </c>
      <c r="B85" s="332" t="s">
        <v>1050</v>
      </c>
      <c r="C85" s="551"/>
      <c r="D85" s="551"/>
      <c r="E85" s="551"/>
      <c r="F85" s="551"/>
      <c r="G85" s="551"/>
      <c r="H85" s="561"/>
      <c r="I85" s="315"/>
    </row>
    <row r="86" spans="1:9" ht="12.75">
      <c r="A86" s="543"/>
      <c r="B86" s="544" t="s">
        <v>1051</v>
      </c>
      <c r="C86" s="554">
        <v>60000</v>
      </c>
      <c r="D86" s="554"/>
      <c r="E86" s="554"/>
      <c r="F86" s="554">
        <v>60000</v>
      </c>
      <c r="G86" s="554"/>
      <c r="H86" s="571"/>
      <c r="I86" s="315" t="s">
        <v>993</v>
      </c>
    </row>
    <row r="87" spans="1:9" ht="12.75">
      <c r="A87" s="550" t="s">
        <v>1052</v>
      </c>
      <c r="B87" s="332" t="s">
        <v>1053</v>
      </c>
      <c r="C87" s="551"/>
      <c r="D87" s="551"/>
      <c r="E87" s="551"/>
      <c r="F87" s="551"/>
      <c r="G87" s="551"/>
      <c r="H87" s="561"/>
      <c r="I87" s="315"/>
    </row>
    <row r="88" spans="1:9" ht="12.75">
      <c r="A88" s="543"/>
      <c r="B88" s="544" t="s">
        <v>1054</v>
      </c>
      <c r="C88" s="554">
        <v>54770</v>
      </c>
      <c r="D88" s="554">
        <v>54770</v>
      </c>
      <c r="E88" s="554"/>
      <c r="F88" s="554"/>
      <c r="G88" s="554"/>
      <c r="H88" s="571"/>
      <c r="I88" s="315"/>
    </row>
    <row r="89" spans="1:9" ht="12.75">
      <c r="A89" s="550" t="s">
        <v>1055</v>
      </c>
      <c r="B89" s="332" t="s">
        <v>1056</v>
      </c>
      <c r="C89" s="551"/>
      <c r="D89" s="551"/>
      <c r="E89" s="551"/>
      <c r="F89" s="551"/>
      <c r="G89" s="551"/>
      <c r="H89" s="561"/>
      <c r="I89" s="315"/>
    </row>
    <row r="90" spans="1:9" ht="12.75">
      <c r="A90" s="543"/>
      <c r="B90" s="544" t="s">
        <v>1057</v>
      </c>
      <c r="C90" s="554">
        <v>34355</v>
      </c>
      <c r="D90" s="554">
        <v>34355</v>
      </c>
      <c r="E90" s="554"/>
      <c r="F90" s="554"/>
      <c r="G90" s="554"/>
      <c r="H90" s="571"/>
      <c r="I90" s="315"/>
    </row>
    <row r="91" spans="1:9" ht="12.75">
      <c r="A91" s="550" t="s">
        <v>1058</v>
      </c>
      <c r="B91" s="332" t="s">
        <v>1059</v>
      </c>
      <c r="C91" s="551"/>
      <c r="D91" s="551"/>
      <c r="E91" s="551"/>
      <c r="F91" s="551"/>
      <c r="G91" s="551"/>
      <c r="H91" s="561"/>
      <c r="I91" s="315"/>
    </row>
    <row r="92" spans="1:9" ht="12.75">
      <c r="A92" s="552"/>
      <c r="B92" s="544" t="s">
        <v>1060</v>
      </c>
      <c r="C92" s="554">
        <v>14106</v>
      </c>
      <c r="D92" s="554">
        <v>14106</v>
      </c>
      <c r="E92" s="554"/>
      <c r="F92" s="554"/>
      <c r="G92" s="554"/>
      <c r="H92" s="571"/>
      <c r="I92" s="315"/>
    </row>
    <row r="93" spans="1:9" ht="12.75">
      <c r="A93" s="546" t="s">
        <v>1061</v>
      </c>
      <c r="B93" s="276" t="s">
        <v>1062</v>
      </c>
      <c r="C93" s="547">
        <v>8108</v>
      </c>
      <c r="D93" s="547">
        <v>8108</v>
      </c>
      <c r="E93" s="547"/>
      <c r="F93" s="547"/>
      <c r="G93" s="547"/>
      <c r="H93" s="555"/>
      <c r="I93" s="315"/>
    </row>
    <row r="94" spans="1:9" ht="12.75">
      <c r="A94" s="550" t="s">
        <v>1063</v>
      </c>
      <c r="B94" s="332" t="s">
        <v>1064</v>
      </c>
      <c r="C94" s="551"/>
      <c r="D94" s="551"/>
      <c r="E94" s="551"/>
      <c r="F94" s="551"/>
      <c r="G94" s="551"/>
      <c r="H94" s="561"/>
      <c r="I94" s="315" t="s">
        <v>850</v>
      </c>
    </row>
    <row r="95" spans="1:9" ht="12.75">
      <c r="A95" s="543"/>
      <c r="B95" s="544" t="s">
        <v>1065</v>
      </c>
      <c r="C95" s="554">
        <v>2432</v>
      </c>
      <c r="D95" s="554">
        <v>2432</v>
      </c>
      <c r="E95" s="554"/>
      <c r="F95" s="554"/>
      <c r="G95" s="554"/>
      <c r="H95" s="571"/>
      <c r="I95" s="315"/>
    </row>
    <row r="96" spans="1:9" ht="12.75">
      <c r="A96" s="550" t="s">
        <v>1066</v>
      </c>
      <c r="B96" s="332" t="s">
        <v>1067</v>
      </c>
      <c r="C96" s="551"/>
      <c r="D96" s="551"/>
      <c r="E96" s="551"/>
      <c r="F96" s="551"/>
      <c r="G96" s="551"/>
      <c r="H96" s="561"/>
      <c r="I96" s="315"/>
    </row>
    <row r="97" spans="1:9" ht="12.75">
      <c r="A97" s="552"/>
      <c r="B97" s="315" t="s">
        <v>1068</v>
      </c>
      <c r="C97" s="553">
        <v>150000</v>
      </c>
      <c r="D97" s="553">
        <v>150000</v>
      </c>
      <c r="E97" s="553"/>
      <c r="F97" s="553"/>
      <c r="G97" s="553"/>
      <c r="H97" s="574"/>
      <c r="I97" s="315"/>
    </row>
    <row r="98" spans="1:9" ht="12.75">
      <c r="A98" s="543"/>
      <c r="B98" s="544" t="s">
        <v>1069</v>
      </c>
      <c r="C98" s="554"/>
      <c r="D98" s="554"/>
      <c r="E98" s="554"/>
      <c r="F98" s="554"/>
      <c r="G98" s="554"/>
      <c r="H98" s="571"/>
      <c r="I98" s="315"/>
    </row>
    <row r="99" spans="1:9" ht="12.75">
      <c r="A99" s="582" t="s">
        <v>1070</v>
      </c>
      <c r="B99" s="583" t="s">
        <v>1071</v>
      </c>
      <c r="C99" s="584"/>
      <c r="D99" s="584"/>
      <c r="E99" s="584"/>
      <c r="F99" s="584"/>
      <c r="G99" s="584"/>
      <c r="H99" s="585"/>
      <c r="I99" s="567"/>
    </row>
    <row r="100" spans="1:9" ht="12.75">
      <c r="A100" s="586"/>
      <c r="B100" s="567" t="s">
        <v>1072</v>
      </c>
      <c r="C100" s="587">
        <v>200000</v>
      </c>
      <c r="D100" s="587"/>
      <c r="E100" s="587">
        <v>20000</v>
      </c>
      <c r="F100" s="587">
        <v>180000</v>
      </c>
      <c r="G100" s="587"/>
      <c r="H100" s="588"/>
      <c r="I100" s="567"/>
    </row>
    <row r="101" spans="1:9" ht="12.75">
      <c r="A101" s="589"/>
      <c r="B101" s="568" t="s">
        <v>1073</v>
      </c>
      <c r="C101" s="590"/>
      <c r="D101" s="590"/>
      <c r="E101" s="590"/>
      <c r="F101" s="590"/>
      <c r="G101" s="590"/>
      <c r="H101" s="591"/>
      <c r="I101" s="567"/>
    </row>
    <row r="102" spans="1:9" ht="12.75">
      <c r="A102" s="582" t="s">
        <v>1074</v>
      </c>
      <c r="B102" s="583" t="s">
        <v>1075</v>
      </c>
      <c r="C102" s="584">
        <v>30000</v>
      </c>
      <c r="D102" s="584"/>
      <c r="E102" s="584">
        <v>30000</v>
      </c>
      <c r="F102" s="584"/>
      <c r="G102" s="584"/>
      <c r="H102" s="585"/>
      <c r="I102" s="567" t="s">
        <v>993</v>
      </c>
    </row>
    <row r="103" spans="1:9" ht="12.75">
      <c r="A103" s="582" t="s">
        <v>1076</v>
      </c>
      <c r="B103" s="583" t="s">
        <v>1077</v>
      </c>
      <c r="C103" s="584"/>
      <c r="D103" s="584"/>
      <c r="E103" s="584"/>
      <c r="F103" s="584"/>
      <c r="G103" s="584"/>
      <c r="H103" s="585"/>
      <c r="I103" s="567"/>
    </row>
    <row r="104" spans="1:9" ht="12.75">
      <c r="A104" s="589"/>
      <c r="B104" s="568" t="s">
        <v>1078</v>
      </c>
      <c r="C104" s="590">
        <v>95000</v>
      </c>
      <c r="D104" s="590"/>
      <c r="E104" s="590"/>
      <c r="F104" s="590">
        <v>95000</v>
      </c>
      <c r="G104" s="590"/>
      <c r="H104" s="591"/>
      <c r="I104" s="568" t="s">
        <v>993</v>
      </c>
    </row>
    <row r="105" spans="1:9" ht="12.75">
      <c r="A105" s="592"/>
      <c r="B105" s="569"/>
      <c r="C105" s="569"/>
      <c r="D105" s="569"/>
      <c r="E105" s="569"/>
      <c r="F105" s="569"/>
      <c r="G105" s="569"/>
      <c r="H105" s="569"/>
      <c r="I105" s="569"/>
    </row>
    <row r="106" spans="1:9" ht="12.75">
      <c r="A106" s="546" t="s">
        <v>1079</v>
      </c>
      <c r="B106" s="311" t="s">
        <v>1080</v>
      </c>
      <c r="C106" s="547"/>
      <c r="D106" s="548">
        <f>+D108</f>
        <v>0</v>
      </c>
      <c r="E106" s="548">
        <f>+E108</f>
        <v>0</v>
      </c>
      <c r="F106" s="548">
        <f>+F108</f>
        <v>0</v>
      </c>
      <c r="G106" s="548">
        <f>+G108</f>
        <v>0</v>
      </c>
      <c r="H106" s="548">
        <f>+H108</f>
        <v>4575000</v>
      </c>
      <c r="I106" s="332"/>
    </row>
    <row r="107" spans="1:9" ht="12.75">
      <c r="A107" s="550" t="s">
        <v>1081</v>
      </c>
      <c r="B107" s="559" t="s">
        <v>1082</v>
      </c>
      <c r="C107" s="551"/>
      <c r="D107" s="560"/>
      <c r="E107" s="551"/>
      <c r="F107" s="560"/>
      <c r="G107" s="551"/>
      <c r="H107" s="576"/>
      <c r="I107" s="315"/>
    </row>
    <row r="108" spans="1:9" ht="12.75">
      <c r="A108" s="543"/>
      <c r="B108" s="562"/>
      <c r="C108" s="554">
        <v>4575000</v>
      </c>
      <c r="D108" s="563">
        <v>0</v>
      </c>
      <c r="E108" s="554">
        <v>0</v>
      </c>
      <c r="F108" s="563">
        <v>0</v>
      </c>
      <c r="G108" s="554">
        <v>0</v>
      </c>
      <c r="H108" s="593">
        <v>4575000</v>
      </c>
      <c r="I108" s="544" t="s">
        <v>954</v>
      </c>
    </row>
    <row r="110" spans="1:9" ht="12.75">
      <c r="A110" s="550" t="s">
        <v>1083</v>
      </c>
      <c r="B110" s="594" t="s">
        <v>1084</v>
      </c>
      <c r="C110" s="551"/>
      <c r="D110" s="551"/>
      <c r="E110" s="551"/>
      <c r="F110" s="551"/>
      <c r="G110" s="551"/>
      <c r="H110" s="560"/>
      <c r="I110" s="332"/>
    </row>
    <row r="111" spans="1:9" ht="12.75">
      <c r="A111" s="543"/>
      <c r="B111" s="595" t="s">
        <v>1085</v>
      </c>
      <c r="C111" s="554"/>
      <c r="D111" s="596">
        <f>+D113+D116+D118+D120+D122+D124+D126+D128+D130+D132+D135+D138+D140+D142+D144</f>
        <v>1021000</v>
      </c>
      <c r="E111" s="596">
        <f>+E113+E116+E118+E120+E122+E124+E126+E128+E130+E132+E135+E138+E140+E142+E144</f>
        <v>0</v>
      </c>
      <c r="F111" s="596">
        <f>+F113+F116+F118+F120+F122+F124+F126+F128+F130+F132+F135+F138+F140+F142+F144</f>
        <v>862000</v>
      </c>
      <c r="G111" s="596">
        <f>+G113+G116+G118+G120+G122+G124+G126+G128+G130+G132+G135+G138+G140+G142+G144</f>
        <v>537000</v>
      </c>
      <c r="H111" s="597">
        <f>+H113+H116+H118+H120+H122+H124+H126+H128+H130+H132+H135+H138+H140+H142+H144</f>
        <v>1448000</v>
      </c>
      <c r="I111" s="315"/>
    </row>
    <row r="112" spans="1:9" ht="12.75">
      <c r="A112" s="550" t="s">
        <v>1086</v>
      </c>
      <c r="B112" s="332" t="s">
        <v>1087</v>
      </c>
      <c r="C112" s="551"/>
      <c r="D112" s="551"/>
      <c r="E112" s="551"/>
      <c r="F112" s="551"/>
      <c r="G112" s="551"/>
      <c r="H112" s="561"/>
      <c r="I112" s="315"/>
    </row>
    <row r="113" spans="1:9" ht="12.75">
      <c r="A113" s="543"/>
      <c r="B113" s="544" t="s">
        <v>1088</v>
      </c>
      <c r="C113" s="554">
        <f>520000+340000</f>
        <v>860000</v>
      </c>
      <c r="D113" s="554">
        <v>860000</v>
      </c>
      <c r="E113" s="554"/>
      <c r="F113" s="554"/>
      <c r="G113" s="554"/>
      <c r="H113" s="571"/>
      <c r="I113" s="315"/>
    </row>
    <row r="114" spans="1:9" ht="12.75">
      <c r="A114" s="550" t="s">
        <v>1089</v>
      </c>
      <c r="B114" s="332" t="s">
        <v>1090</v>
      </c>
      <c r="C114" s="551"/>
      <c r="D114" s="551"/>
      <c r="E114" s="551"/>
      <c r="F114" s="551"/>
      <c r="G114" s="551"/>
      <c r="H114" s="561"/>
      <c r="I114" s="315"/>
    </row>
    <row r="115" spans="1:9" ht="12.75">
      <c r="A115" s="552"/>
      <c r="B115" s="315" t="s">
        <v>1091</v>
      </c>
      <c r="C115" s="553"/>
      <c r="D115" s="553"/>
      <c r="E115" s="553"/>
      <c r="F115" s="553"/>
      <c r="G115" s="553"/>
      <c r="H115" s="574"/>
      <c r="I115" s="315"/>
    </row>
    <row r="116" spans="1:9" ht="12.75">
      <c r="A116" s="543"/>
      <c r="B116" s="544" t="s">
        <v>1092</v>
      </c>
      <c r="C116" s="554">
        <v>0</v>
      </c>
      <c r="D116" s="554">
        <v>0</v>
      </c>
      <c r="E116" s="554">
        <v>0</v>
      </c>
      <c r="F116" s="554">
        <v>0</v>
      </c>
      <c r="G116" s="554">
        <v>0</v>
      </c>
      <c r="H116" s="571">
        <v>0</v>
      </c>
      <c r="I116" s="315" t="s">
        <v>851</v>
      </c>
    </row>
    <row r="117" spans="1:9" ht="12.75">
      <c r="A117" s="550" t="s">
        <v>1093</v>
      </c>
      <c r="B117" s="598" t="s">
        <v>1094</v>
      </c>
      <c r="C117" s="551"/>
      <c r="D117" s="576"/>
      <c r="E117" s="561"/>
      <c r="F117" s="551"/>
      <c r="G117" s="576"/>
      <c r="H117" s="561"/>
      <c r="I117" s="315"/>
    </row>
    <row r="118" spans="1:9" ht="12.75">
      <c r="A118" s="543"/>
      <c r="B118" s="599" t="s">
        <v>1095</v>
      </c>
      <c r="C118" s="554">
        <v>390000</v>
      </c>
      <c r="D118" s="593"/>
      <c r="E118" s="571"/>
      <c r="F118" s="554"/>
      <c r="G118" s="554"/>
      <c r="H118" s="571">
        <v>390000</v>
      </c>
      <c r="I118" s="315"/>
    </row>
    <row r="119" spans="1:9" ht="12.75">
      <c r="A119" s="550" t="s">
        <v>1096</v>
      </c>
      <c r="B119" s="332" t="s">
        <v>1097</v>
      </c>
      <c r="C119" s="551"/>
      <c r="D119" s="551"/>
      <c r="E119" s="551"/>
      <c r="F119" s="551"/>
      <c r="G119" s="551"/>
      <c r="H119" s="551"/>
      <c r="I119" s="315"/>
    </row>
    <row r="120" spans="1:9" ht="12.75">
      <c r="A120" s="543"/>
      <c r="B120" s="544" t="s">
        <v>1098</v>
      </c>
      <c r="C120" s="554">
        <v>520000</v>
      </c>
      <c r="D120" s="554"/>
      <c r="E120" s="554"/>
      <c r="F120" s="554">
        <v>120000</v>
      </c>
      <c r="G120" s="554">
        <v>120000</v>
      </c>
      <c r="H120" s="554">
        <v>280000</v>
      </c>
      <c r="I120" s="544"/>
    </row>
    <row r="121" spans="1:9" ht="12.75">
      <c r="A121" s="550" t="s">
        <v>1099</v>
      </c>
      <c r="B121" s="332" t="s">
        <v>1100</v>
      </c>
      <c r="C121" s="551"/>
      <c r="D121" s="551"/>
      <c r="E121" s="551"/>
      <c r="F121" s="551"/>
      <c r="G121" s="551"/>
      <c r="H121" s="551"/>
      <c r="I121" s="332"/>
    </row>
    <row r="122" spans="1:9" ht="12.75">
      <c r="A122" s="543"/>
      <c r="B122" s="544" t="s">
        <v>1101</v>
      </c>
      <c r="C122" s="554">
        <v>390000</v>
      </c>
      <c r="D122" s="554"/>
      <c r="E122" s="554"/>
      <c r="F122" s="554"/>
      <c r="G122" s="554"/>
      <c r="H122" s="554">
        <v>390000</v>
      </c>
      <c r="I122" s="315"/>
    </row>
    <row r="123" spans="1:9" ht="12.75">
      <c r="A123" s="550" t="s">
        <v>1102</v>
      </c>
      <c r="B123" s="332" t="s">
        <v>1103</v>
      </c>
      <c r="C123" s="551"/>
      <c r="D123" s="551"/>
      <c r="E123" s="551"/>
      <c r="F123" s="551"/>
      <c r="G123" s="551"/>
      <c r="H123" s="561"/>
      <c r="I123" s="315"/>
    </row>
    <row r="124" spans="1:9" ht="12.75">
      <c r="A124" s="543"/>
      <c r="B124" s="544" t="s">
        <v>1104</v>
      </c>
      <c r="C124" s="554">
        <v>360000</v>
      </c>
      <c r="D124" s="554"/>
      <c r="E124" s="554"/>
      <c r="F124" s="554"/>
      <c r="G124" s="554"/>
      <c r="H124" s="571">
        <v>360000</v>
      </c>
      <c r="I124" s="315"/>
    </row>
    <row r="125" spans="1:9" ht="12.75">
      <c r="A125" s="550" t="s">
        <v>1105</v>
      </c>
      <c r="B125" s="332" t="s">
        <v>1106</v>
      </c>
      <c r="C125" s="551"/>
      <c r="D125" s="551"/>
      <c r="E125" s="551"/>
      <c r="F125" s="551"/>
      <c r="G125" s="551"/>
      <c r="H125" s="561"/>
      <c r="I125" s="315"/>
    </row>
    <row r="126" spans="1:9" ht="12.75">
      <c r="A126" s="543"/>
      <c r="B126" s="544" t="s">
        <v>1101</v>
      </c>
      <c r="C126" s="554">
        <v>390000</v>
      </c>
      <c r="D126" s="554"/>
      <c r="E126" s="554"/>
      <c r="F126" s="554"/>
      <c r="G126" s="554">
        <v>390000</v>
      </c>
      <c r="H126" s="571"/>
      <c r="I126" s="315"/>
    </row>
    <row r="127" spans="1:9" ht="12.75">
      <c r="A127" s="550" t="s">
        <v>1107</v>
      </c>
      <c r="B127" s="332" t="s">
        <v>1108</v>
      </c>
      <c r="C127" s="551"/>
      <c r="D127" s="551"/>
      <c r="E127" s="551"/>
      <c r="F127" s="551"/>
      <c r="G127" s="551"/>
      <c r="H127" s="561"/>
      <c r="I127" s="315"/>
    </row>
    <row r="128" spans="1:9" ht="12.75">
      <c r="A128" s="543"/>
      <c r="B128" s="544"/>
      <c r="C128" s="554">
        <v>128000</v>
      </c>
      <c r="D128" s="554">
        <v>86000</v>
      </c>
      <c r="E128" s="554"/>
      <c r="F128" s="554">
        <v>12000</v>
      </c>
      <c r="G128" s="554">
        <v>15000</v>
      </c>
      <c r="H128" s="571">
        <v>15000</v>
      </c>
      <c r="I128" s="315"/>
    </row>
    <row r="129" spans="1:9" ht="12.75">
      <c r="A129" s="550" t="s">
        <v>1109</v>
      </c>
      <c r="B129" s="332" t="s">
        <v>1110</v>
      </c>
      <c r="C129" s="551"/>
      <c r="D129" s="551"/>
      <c r="E129" s="551"/>
      <c r="F129" s="551"/>
      <c r="G129" s="551"/>
      <c r="H129" s="560"/>
      <c r="I129" s="315"/>
    </row>
    <row r="130" spans="1:9" ht="12.75">
      <c r="A130" s="543"/>
      <c r="B130" s="544" t="s">
        <v>1111</v>
      </c>
      <c r="C130" s="554">
        <v>60000</v>
      </c>
      <c r="D130" s="554">
        <v>15000</v>
      </c>
      <c r="E130" s="554"/>
      <c r="F130" s="554">
        <v>20000</v>
      </c>
      <c r="G130" s="554">
        <v>12000</v>
      </c>
      <c r="H130" s="563">
        <v>13000</v>
      </c>
      <c r="I130" s="315"/>
    </row>
    <row r="131" spans="1:9" ht="12.75">
      <c r="A131" s="550" t="s">
        <v>1112</v>
      </c>
      <c r="B131" s="332" t="s">
        <v>1113</v>
      </c>
      <c r="C131" s="551"/>
      <c r="D131" s="551"/>
      <c r="E131" s="551"/>
      <c r="F131" s="551"/>
      <c r="G131" s="551"/>
      <c r="H131" s="560"/>
      <c r="I131" s="315"/>
    </row>
    <row r="132" spans="1:9" ht="12.75">
      <c r="A132" s="552"/>
      <c r="B132" s="315" t="s">
        <v>1114</v>
      </c>
      <c r="C132" s="553">
        <v>140000</v>
      </c>
      <c r="D132" s="553">
        <v>60000</v>
      </c>
      <c r="E132" s="553"/>
      <c r="F132" s="553">
        <v>80000</v>
      </c>
      <c r="G132" s="553"/>
      <c r="H132" s="96"/>
      <c r="I132" s="315"/>
    </row>
    <row r="133" spans="1:9" ht="12.75">
      <c r="A133" s="543"/>
      <c r="B133" s="544" t="s">
        <v>1115</v>
      </c>
      <c r="C133" s="554"/>
      <c r="D133" s="554"/>
      <c r="E133" s="554"/>
      <c r="F133" s="554"/>
      <c r="G133" s="554"/>
      <c r="H133" s="563"/>
      <c r="I133" s="315" t="s">
        <v>852</v>
      </c>
    </row>
    <row r="134" spans="1:9" ht="12.75">
      <c r="A134" s="582" t="s">
        <v>1116</v>
      </c>
      <c r="B134" s="583" t="s">
        <v>1117</v>
      </c>
      <c r="C134" s="584"/>
      <c r="D134" s="584"/>
      <c r="E134" s="584"/>
      <c r="F134" s="584"/>
      <c r="G134" s="584"/>
      <c r="H134" s="600"/>
      <c r="I134" s="567"/>
    </row>
    <row r="135" spans="1:9" ht="12.75">
      <c r="A135" s="586"/>
      <c r="B135" s="567" t="s">
        <v>1118</v>
      </c>
      <c r="C135" s="587">
        <v>390000</v>
      </c>
      <c r="D135" s="587"/>
      <c r="E135" s="587"/>
      <c r="F135" s="587">
        <v>390000</v>
      </c>
      <c r="G135" s="587"/>
      <c r="H135" s="601"/>
      <c r="I135" s="567"/>
    </row>
    <row r="136" spans="1:9" ht="12.75">
      <c r="A136" s="589"/>
      <c r="B136" s="568" t="s">
        <v>1119</v>
      </c>
      <c r="C136" s="590"/>
      <c r="D136" s="590"/>
      <c r="E136" s="590"/>
      <c r="F136" s="590"/>
      <c r="G136" s="590"/>
      <c r="H136" s="602"/>
      <c r="I136" s="567"/>
    </row>
    <row r="137" spans="1:9" ht="12.75">
      <c r="A137" s="582" t="s">
        <v>1120</v>
      </c>
      <c r="B137" s="583" t="s">
        <v>1121</v>
      </c>
      <c r="C137" s="584"/>
      <c r="D137" s="584"/>
      <c r="E137" s="584"/>
      <c r="F137" s="584"/>
      <c r="G137" s="584"/>
      <c r="H137" s="600"/>
      <c r="I137" s="567"/>
    </row>
    <row r="138" spans="1:9" ht="12.75">
      <c r="A138" s="589"/>
      <c r="B138" s="568" t="s">
        <v>1122</v>
      </c>
      <c r="C138" s="590">
        <v>150000</v>
      </c>
      <c r="D138" s="590"/>
      <c r="E138" s="590"/>
      <c r="F138" s="590">
        <v>150000</v>
      </c>
      <c r="G138" s="590"/>
      <c r="H138" s="602"/>
      <c r="I138" s="567"/>
    </row>
    <row r="139" spans="1:9" ht="12.75">
      <c r="A139" s="582" t="s">
        <v>1123</v>
      </c>
      <c r="B139" s="583" t="s">
        <v>1124</v>
      </c>
      <c r="C139" s="584"/>
      <c r="D139" s="584"/>
      <c r="E139" s="584"/>
      <c r="F139" s="584"/>
      <c r="G139" s="584"/>
      <c r="H139" s="600"/>
      <c r="I139" s="567"/>
    </row>
    <row r="140" spans="1:9" ht="12.75">
      <c r="A140" s="589"/>
      <c r="B140" s="568" t="s">
        <v>1125</v>
      </c>
      <c r="C140" s="590">
        <v>90000</v>
      </c>
      <c r="D140" s="590"/>
      <c r="E140" s="590"/>
      <c r="F140" s="590">
        <v>90000</v>
      </c>
      <c r="G140" s="590"/>
      <c r="H140" s="602"/>
      <c r="I140" s="567"/>
    </row>
    <row r="141" spans="1:9" ht="12.75">
      <c r="A141" s="582" t="s">
        <v>1126</v>
      </c>
      <c r="B141" s="583" t="s">
        <v>1127</v>
      </c>
      <c r="C141" s="584"/>
      <c r="D141" s="584"/>
      <c r="E141" s="584"/>
      <c r="F141" s="584"/>
      <c r="G141" s="584"/>
      <c r="H141" s="600"/>
      <c r="I141" s="567"/>
    </row>
    <row r="142" spans="1:9" ht="12.75">
      <c r="A142" s="586"/>
      <c r="B142" s="567" t="s">
        <v>1128</v>
      </c>
      <c r="C142" s="587">
        <v>70000</v>
      </c>
      <c r="D142" s="587"/>
      <c r="E142" s="587"/>
      <c r="F142" s="587"/>
      <c r="G142" s="587"/>
      <c r="H142" s="601"/>
      <c r="I142" s="567"/>
    </row>
    <row r="143" spans="1:9" ht="12.75">
      <c r="A143" s="589"/>
      <c r="B143" s="568" t="s">
        <v>1129</v>
      </c>
      <c r="C143" s="590"/>
      <c r="D143" s="590"/>
      <c r="E143" s="590" t="s">
        <v>1130</v>
      </c>
      <c r="F143" s="590"/>
      <c r="G143" s="590"/>
      <c r="H143" s="602"/>
      <c r="I143" s="567"/>
    </row>
    <row r="144" spans="1:9" ht="12.75">
      <c r="A144" s="582" t="s">
        <v>1131</v>
      </c>
      <c r="B144" s="583" t="s">
        <v>1132</v>
      </c>
      <c r="C144" s="584">
        <v>75000</v>
      </c>
      <c r="D144" s="584"/>
      <c r="E144" s="584"/>
      <c r="F144" s="584"/>
      <c r="G144" s="584"/>
      <c r="H144" s="600"/>
      <c r="I144" s="567"/>
    </row>
    <row r="145" spans="1:9" ht="12.75">
      <c r="A145" s="589"/>
      <c r="B145" s="568" t="s">
        <v>1133</v>
      </c>
      <c r="C145" s="590"/>
      <c r="D145" s="590"/>
      <c r="E145" s="590" t="s">
        <v>1134</v>
      </c>
      <c r="F145" s="590"/>
      <c r="G145" s="590"/>
      <c r="H145" s="602"/>
      <c r="I145" s="568"/>
    </row>
    <row r="147" spans="1:9" ht="12.75">
      <c r="A147" s="556" t="s">
        <v>1135</v>
      </c>
      <c r="B147" s="311" t="s">
        <v>1136</v>
      </c>
      <c r="C147" s="547"/>
      <c r="D147" s="548">
        <f>+D149+D150+D151+D153+D155+D156+D157+D159+D162</f>
        <v>345253</v>
      </c>
      <c r="E147" s="548">
        <f>+E149+E150+E151+E153+E155+E156+E157+E159+E162</f>
        <v>0</v>
      </c>
      <c r="F147" s="548">
        <f>+F149+F150+F151+F153+F155+F156+F157+F159+F162</f>
        <v>499000</v>
      </c>
      <c r="G147" s="548">
        <f>+G149+G150+G151+G153+G155+G156+G157+G159+G162</f>
        <v>110000</v>
      </c>
      <c r="H147" s="558">
        <f>+H149+H150+H151+H153+H155+H156+H157+H159+H162</f>
        <v>50000</v>
      </c>
      <c r="I147" s="332"/>
    </row>
    <row r="148" spans="1:9" ht="12.75">
      <c r="A148" s="550" t="s">
        <v>1137</v>
      </c>
      <c r="B148" s="332" t="s">
        <v>1138</v>
      </c>
      <c r="C148" s="551"/>
      <c r="D148" s="551"/>
      <c r="E148" s="551"/>
      <c r="F148" s="551"/>
      <c r="G148" s="551"/>
      <c r="H148" s="561"/>
      <c r="I148" s="315"/>
    </row>
    <row r="149" spans="1:9" ht="12.75">
      <c r="A149" s="543"/>
      <c r="B149" s="544" t="s">
        <v>1139</v>
      </c>
      <c r="C149" s="554">
        <v>134813</v>
      </c>
      <c r="D149" s="554">
        <v>134813</v>
      </c>
      <c r="E149" s="554"/>
      <c r="F149" s="554"/>
      <c r="G149" s="554"/>
      <c r="H149" s="571"/>
      <c r="I149" s="315"/>
    </row>
    <row r="150" spans="1:9" ht="12.75">
      <c r="A150" s="546" t="s">
        <v>1140</v>
      </c>
      <c r="B150" s="276" t="s">
        <v>1141</v>
      </c>
      <c r="C150" s="547">
        <v>51326</v>
      </c>
      <c r="D150" s="547">
        <v>51326</v>
      </c>
      <c r="E150" s="547"/>
      <c r="F150" s="547"/>
      <c r="G150" s="547"/>
      <c r="H150" s="555"/>
      <c r="I150" s="315"/>
    </row>
    <row r="151" spans="1:9" ht="12.75">
      <c r="A151" s="546" t="s">
        <v>1142</v>
      </c>
      <c r="B151" s="276" t="s">
        <v>1143</v>
      </c>
      <c r="C151" s="547">
        <v>139114</v>
      </c>
      <c r="D151" s="547">
        <v>139114</v>
      </c>
      <c r="E151" s="547"/>
      <c r="F151" s="547"/>
      <c r="G151" s="547"/>
      <c r="H151" s="555"/>
      <c r="I151" s="315"/>
    </row>
    <row r="152" spans="1:9" ht="12.75">
      <c r="A152" s="550" t="s">
        <v>1144</v>
      </c>
      <c r="B152" s="332" t="s">
        <v>1145</v>
      </c>
      <c r="C152" s="551"/>
      <c r="D152" s="551"/>
      <c r="E152" s="551"/>
      <c r="F152" s="551"/>
      <c r="G152" s="551"/>
      <c r="H152" s="561"/>
      <c r="I152" s="315"/>
    </row>
    <row r="153" spans="1:9" ht="12.75">
      <c r="A153" s="543"/>
      <c r="B153" s="544" t="s">
        <v>1146</v>
      </c>
      <c r="C153" s="554">
        <v>204000</v>
      </c>
      <c r="D153" s="554"/>
      <c r="E153" s="554"/>
      <c r="F153" s="554">
        <v>204000</v>
      </c>
      <c r="G153" s="554"/>
      <c r="H153" s="571"/>
      <c r="I153" s="315" t="s">
        <v>853</v>
      </c>
    </row>
    <row r="154" spans="1:9" ht="12.75">
      <c r="A154" s="550" t="s">
        <v>1147</v>
      </c>
      <c r="B154" s="332" t="s">
        <v>1148</v>
      </c>
      <c r="C154" s="551"/>
      <c r="D154" s="551"/>
      <c r="E154" s="551"/>
      <c r="F154" s="551"/>
      <c r="G154" s="551"/>
      <c r="H154" s="561"/>
      <c r="I154" s="315"/>
    </row>
    <row r="155" spans="1:9" ht="12.75">
      <c r="A155" s="543"/>
      <c r="B155" s="544" t="s">
        <v>1149</v>
      </c>
      <c r="C155" s="554">
        <v>250000</v>
      </c>
      <c r="D155" s="554"/>
      <c r="E155" s="554"/>
      <c r="F155" s="554">
        <v>200000</v>
      </c>
      <c r="G155" s="554">
        <v>50000</v>
      </c>
      <c r="H155" s="571"/>
      <c r="I155" s="315"/>
    </row>
    <row r="156" spans="1:9" ht="12.75">
      <c r="A156" s="546" t="s">
        <v>1150</v>
      </c>
      <c r="B156" s="276" t="s">
        <v>1151</v>
      </c>
      <c r="C156" s="547">
        <v>0</v>
      </c>
      <c r="D156" s="547"/>
      <c r="E156" s="547"/>
      <c r="F156" s="547"/>
      <c r="G156" s="547"/>
      <c r="H156" s="555"/>
      <c r="I156" s="315"/>
    </row>
    <row r="157" spans="1:9" ht="12.75">
      <c r="A157" s="546" t="s">
        <v>1152</v>
      </c>
      <c r="B157" s="276" t="s">
        <v>1153</v>
      </c>
      <c r="C157" s="547">
        <v>75000</v>
      </c>
      <c r="D157" s="547">
        <v>20000</v>
      </c>
      <c r="E157" s="547"/>
      <c r="F157" s="547">
        <v>55000</v>
      </c>
      <c r="G157" s="547"/>
      <c r="H157" s="555"/>
      <c r="I157" s="315"/>
    </row>
    <row r="158" spans="1:9" ht="12.75">
      <c r="A158" s="552" t="s">
        <v>1154</v>
      </c>
      <c r="B158" s="315" t="s">
        <v>1155</v>
      </c>
      <c r="C158" s="553"/>
      <c r="D158" s="553"/>
      <c r="E158" s="553"/>
      <c r="F158" s="553"/>
      <c r="G158" s="553"/>
      <c r="H158" s="574"/>
      <c r="I158" s="315"/>
    </row>
    <row r="159" spans="1:9" ht="12.75">
      <c r="A159" s="543"/>
      <c r="B159" s="544" t="s">
        <v>1156</v>
      </c>
      <c r="C159" s="554">
        <v>100000</v>
      </c>
      <c r="D159" s="554"/>
      <c r="E159" s="554"/>
      <c r="F159" s="554">
        <v>40000</v>
      </c>
      <c r="G159" s="554">
        <v>60000</v>
      </c>
      <c r="H159" s="571"/>
      <c r="I159" s="544"/>
    </row>
    <row r="161" spans="1:9" ht="12.75">
      <c r="A161" s="582" t="s">
        <v>1157</v>
      </c>
      <c r="B161" s="583" t="s">
        <v>1158</v>
      </c>
      <c r="C161" s="583"/>
      <c r="D161" s="583"/>
      <c r="E161" s="583"/>
      <c r="F161" s="583"/>
      <c r="G161" s="583"/>
      <c r="H161" s="583"/>
      <c r="I161" s="583" t="s">
        <v>854</v>
      </c>
    </row>
    <row r="162" spans="1:9" ht="12.75">
      <c r="A162" s="586"/>
      <c r="B162" s="567" t="s">
        <v>1159</v>
      </c>
      <c r="C162" s="567">
        <v>50000</v>
      </c>
      <c r="D162" s="567"/>
      <c r="E162" s="567"/>
      <c r="F162" s="567"/>
      <c r="G162" s="567"/>
      <c r="H162" s="567">
        <v>50000</v>
      </c>
      <c r="I162" s="567"/>
    </row>
    <row r="163" spans="1:9" ht="12.75">
      <c r="A163" s="586"/>
      <c r="B163" s="567" t="s">
        <v>1160</v>
      </c>
      <c r="C163" s="567"/>
      <c r="D163" s="567"/>
      <c r="E163" s="567"/>
      <c r="F163" s="567"/>
      <c r="G163" s="567"/>
      <c r="H163" s="567"/>
      <c r="I163" s="567"/>
    </row>
    <row r="164" spans="1:9" ht="12.75">
      <c r="A164" s="589"/>
      <c r="B164" s="568" t="s">
        <v>1161</v>
      </c>
      <c r="C164" s="568"/>
      <c r="D164" s="568"/>
      <c r="E164" s="568"/>
      <c r="F164" s="568"/>
      <c r="G164" s="568"/>
      <c r="H164" s="568"/>
      <c r="I164" s="568"/>
    </row>
    <row r="166" spans="1:9" ht="12.75">
      <c r="A166" s="556" t="s">
        <v>1162</v>
      </c>
      <c r="B166" s="311" t="s">
        <v>1163</v>
      </c>
      <c r="C166" s="547"/>
      <c r="D166" s="548">
        <f>+D167+D168</f>
        <v>35976</v>
      </c>
      <c r="E166" s="548">
        <f>+E167+E168</f>
        <v>0</v>
      </c>
      <c r="F166" s="548">
        <f>+F167+F168</f>
        <v>40000</v>
      </c>
      <c r="G166" s="548">
        <f>+G167+G168</f>
        <v>0</v>
      </c>
      <c r="H166" s="548">
        <f>+H167+H168</f>
        <v>0</v>
      </c>
      <c r="I166" s="332"/>
    </row>
    <row r="167" spans="1:9" ht="12.75">
      <c r="A167" s="546" t="s">
        <v>1164</v>
      </c>
      <c r="B167" s="276" t="s">
        <v>1165</v>
      </c>
      <c r="C167" s="547">
        <v>5976</v>
      </c>
      <c r="D167" s="547">
        <v>5976</v>
      </c>
      <c r="E167" s="547"/>
      <c r="F167" s="547"/>
      <c r="G167" s="547"/>
      <c r="H167" s="547"/>
      <c r="I167" s="315" t="s">
        <v>1166</v>
      </c>
    </row>
    <row r="168" spans="1:9" ht="12.75">
      <c r="A168" s="546" t="s">
        <v>1167</v>
      </c>
      <c r="B168" s="276" t="s">
        <v>0</v>
      </c>
      <c r="C168" s="547">
        <v>70000</v>
      </c>
      <c r="D168" s="547">
        <v>30000</v>
      </c>
      <c r="E168" s="547"/>
      <c r="F168" s="547">
        <v>40000</v>
      </c>
      <c r="G168" s="547"/>
      <c r="H168" s="547"/>
      <c r="I168" s="544" t="s">
        <v>1166</v>
      </c>
    </row>
    <row r="170" spans="1:9" ht="12.75">
      <c r="A170" s="580" t="s">
        <v>1</v>
      </c>
      <c r="B170" s="594" t="s">
        <v>2</v>
      </c>
      <c r="C170" s="551"/>
      <c r="D170" s="551"/>
      <c r="E170" s="551"/>
      <c r="F170" s="551"/>
      <c r="G170" s="551"/>
      <c r="H170" s="561"/>
      <c r="I170" s="332"/>
    </row>
    <row r="171" spans="1:9" ht="12.75">
      <c r="A171" s="581"/>
      <c r="B171" s="595" t="s">
        <v>3</v>
      </c>
      <c r="C171" s="554"/>
      <c r="D171" s="596">
        <f>+D172+D174+D175+D177+D178+D179+D180+D181</f>
        <v>1843984</v>
      </c>
      <c r="E171" s="596">
        <f>+E172+E174+E175+E177+E178+E179+E180+E181</f>
        <v>30000</v>
      </c>
      <c r="F171" s="596">
        <f>+F172+F174+F175+F177+F178+F179+F180+F181</f>
        <v>2130000</v>
      </c>
      <c r="G171" s="596">
        <f>+G172+G174+G175+G177+G178+G179+G180+G181</f>
        <v>940000</v>
      </c>
      <c r="H171" s="597">
        <f>+H172+H174+H175+H177+H178+H179+H180+H181</f>
        <v>0</v>
      </c>
      <c r="I171" s="315"/>
    </row>
    <row r="172" spans="1:9" ht="12.75">
      <c r="A172" s="546" t="s">
        <v>4</v>
      </c>
      <c r="B172" s="276" t="s">
        <v>5</v>
      </c>
      <c r="C172" s="547">
        <v>73979</v>
      </c>
      <c r="D172" s="547">
        <v>43979</v>
      </c>
      <c r="E172" s="547">
        <v>30000</v>
      </c>
      <c r="F172" s="547"/>
      <c r="G172" s="547"/>
      <c r="H172" s="555"/>
      <c r="I172" s="315"/>
    </row>
    <row r="173" spans="1:9" ht="12.75">
      <c r="A173" s="550" t="s">
        <v>6</v>
      </c>
      <c r="B173" s="332" t="s">
        <v>7</v>
      </c>
      <c r="C173" s="551"/>
      <c r="D173" s="551"/>
      <c r="E173" s="551"/>
      <c r="F173" s="551"/>
      <c r="G173" s="551"/>
      <c r="H173" s="561"/>
      <c r="I173" s="315"/>
    </row>
    <row r="174" spans="1:9" ht="12.75">
      <c r="A174" s="552"/>
      <c r="B174" s="315" t="s">
        <v>8</v>
      </c>
      <c r="C174" s="553">
        <v>1500000</v>
      </c>
      <c r="D174" s="553"/>
      <c r="E174" s="553"/>
      <c r="F174" s="553">
        <v>1060000</v>
      </c>
      <c r="G174" s="553">
        <v>440000</v>
      </c>
      <c r="H174" s="574"/>
      <c r="I174" s="315"/>
    </row>
    <row r="175" spans="1:9" ht="12.75">
      <c r="A175" s="550" t="s">
        <v>9</v>
      </c>
      <c r="B175" s="332" t="s">
        <v>10</v>
      </c>
      <c r="C175" s="551">
        <v>1835176</v>
      </c>
      <c r="D175" s="551">
        <v>1735176</v>
      </c>
      <c r="E175" s="551"/>
      <c r="F175" s="551"/>
      <c r="G175" s="551"/>
      <c r="H175" s="561"/>
      <c r="I175" s="315"/>
    </row>
    <row r="176" spans="1:9" ht="12.75">
      <c r="A176" s="543"/>
      <c r="B176" s="544" t="s">
        <v>8</v>
      </c>
      <c r="C176" s="554"/>
      <c r="D176" s="554" t="s">
        <v>11</v>
      </c>
      <c r="E176" s="554"/>
      <c r="F176" s="554"/>
      <c r="G176" s="554"/>
      <c r="H176" s="571"/>
      <c r="I176" s="315" t="s">
        <v>855</v>
      </c>
    </row>
    <row r="177" spans="1:9" ht="12.75">
      <c r="A177" s="546" t="s">
        <v>12</v>
      </c>
      <c r="B177" s="276" t="s">
        <v>13</v>
      </c>
      <c r="C177" s="547">
        <v>15711</v>
      </c>
      <c r="D177" s="547">
        <v>15711</v>
      </c>
      <c r="E177" s="547"/>
      <c r="F177" s="547"/>
      <c r="G177" s="547"/>
      <c r="H177" s="555"/>
      <c r="I177" s="315"/>
    </row>
    <row r="178" spans="1:9" ht="12.75">
      <c r="A178" s="580" t="s">
        <v>14</v>
      </c>
      <c r="B178" s="332" t="s">
        <v>15</v>
      </c>
      <c r="C178" s="551">
        <v>100000</v>
      </c>
      <c r="D178" s="551"/>
      <c r="E178" s="551"/>
      <c r="F178" s="551">
        <v>100000</v>
      </c>
      <c r="G178" s="551"/>
      <c r="H178" s="561"/>
      <c r="I178" s="315"/>
    </row>
    <row r="179" spans="1:9" ht="12.75">
      <c r="A179" s="546" t="s">
        <v>16</v>
      </c>
      <c r="B179" s="276" t="s">
        <v>17</v>
      </c>
      <c r="C179" s="547">
        <v>700000</v>
      </c>
      <c r="D179" s="547"/>
      <c r="E179" s="547"/>
      <c r="F179" s="547">
        <v>500000</v>
      </c>
      <c r="G179" s="547">
        <v>200000</v>
      </c>
      <c r="H179" s="555"/>
      <c r="I179" s="315"/>
    </row>
    <row r="180" spans="1:9" ht="12.75">
      <c r="A180" s="543" t="s">
        <v>18</v>
      </c>
      <c r="B180" s="544" t="s">
        <v>19</v>
      </c>
      <c r="C180" s="554">
        <v>319118</v>
      </c>
      <c r="D180" s="554">
        <v>49118</v>
      </c>
      <c r="E180" s="554"/>
      <c r="F180" s="554">
        <v>270000</v>
      </c>
      <c r="G180" s="554"/>
      <c r="H180" s="571"/>
      <c r="I180" s="315"/>
    </row>
    <row r="181" spans="1:9" ht="12.75">
      <c r="A181" s="546" t="s">
        <v>20</v>
      </c>
      <c r="B181" s="276" t="s">
        <v>21</v>
      </c>
      <c r="C181" s="547">
        <v>500000</v>
      </c>
      <c r="D181" s="547"/>
      <c r="E181" s="547"/>
      <c r="F181" s="547">
        <v>200000</v>
      </c>
      <c r="G181" s="547">
        <v>300000</v>
      </c>
      <c r="H181" s="555"/>
      <c r="I181" s="544"/>
    </row>
    <row r="183" spans="1:9" ht="12.75">
      <c r="A183" s="550" t="s">
        <v>22</v>
      </c>
      <c r="B183" s="594" t="s">
        <v>2</v>
      </c>
      <c r="C183" s="551"/>
      <c r="D183" s="551"/>
      <c r="E183" s="551"/>
      <c r="F183" s="551"/>
      <c r="G183" s="551"/>
      <c r="H183" s="551"/>
      <c r="I183" s="332"/>
    </row>
    <row r="184" spans="1:9" ht="12.75">
      <c r="A184" s="543"/>
      <c r="B184" s="595" t="s">
        <v>23</v>
      </c>
      <c r="C184" s="554"/>
      <c r="D184" s="596">
        <f>+D185+D187+D188+D190+D191+D193+D194+D195+D196+D197+D198+D199+D200</f>
        <v>229551</v>
      </c>
      <c r="E184" s="596">
        <f>+E185+E187+E188+E190+E191+E193+E194+E195+E196+E197+E198+E199+E200</f>
        <v>70000</v>
      </c>
      <c r="F184" s="596">
        <f>+F185+F187+F188+F190+F191+F193+F194+F195+F196+F197+F198+F199+F200</f>
        <v>520000</v>
      </c>
      <c r="G184" s="596">
        <f>+G185+G187+G188+G190+G191+G193+G194+G195+G196+G197+G198+G199+G200</f>
        <v>1730000</v>
      </c>
      <c r="H184" s="596">
        <f>+H185+H187+H188+H190+H191+H193+H194+H195+H196+H197+H198+H199+H200</f>
        <v>1100000</v>
      </c>
      <c r="I184" s="315"/>
    </row>
    <row r="185" spans="1:9" ht="12.75">
      <c r="A185" s="550" t="s">
        <v>24</v>
      </c>
      <c r="B185" s="332" t="s">
        <v>25</v>
      </c>
      <c r="C185" s="551">
        <v>189557</v>
      </c>
      <c r="D185" s="551">
        <v>19557</v>
      </c>
      <c r="E185" s="551">
        <v>70000</v>
      </c>
      <c r="F185" s="551">
        <v>100000</v>
      </c>
      <c r="G185" s="551"/>
      <c r="H185" s="551"/>
      <c r="I185" s="315"/>
    </row>
    <row r="186" spans="1:9" ht="12.75">
      <c r="A186" s="543"/>
      <c r="B186" s="544" t="s">
        <v>26</v>
      </c>
      <c r="C186" s="554"/>
      <c r="D186" s="554"/>
      <c r="E186" s="554"/>
      <c r="F186" s="554"/>
      <c r="G186" s="554"/>
      <c r="H186" s="554"/>
      <c r="I186" s="315"/>
    </row>
    <row r="187" spans="1:9" ht="12.75">
      <c r="A187" s="546" t="s">
        <v>27</v>
      </c>
      <c r="B187" s="276" t="s">
        <v>28</v>
      </c>
      <c r="C187" s="547">
        <v>9994</v>
      </c>
      <c r="D187" s="547">
        <v>9994</v>
      </c>
      <c r="E187" s="547"/>
      <c r="F187" s="547"/>
      <c r="G187" s="547"/>
      <c r="H187" s="547"/>
      <c r="I187" s="315"/>
    </row>
    <row r="188" spans="1:9" ht="12.75">
      <c r="A188" s="546" t="s">
        <v>29</v>
      </c>
      <c r="B188" s="276" t="s">
        <v>30</v>
      </c>
      <c r="C188" s="547">
        <v>200000</v>
      </c>
      <c r="D188" s="547">
        <v>200000</v>
      </c>
      <c r="E188" s="547"/>
      <c r="F188" s="547"/>
      <c r="G188" s="547"/>
      <c r="H188" s="547"/>
      <c r="I188" s="315"/>
    </row>
    <row r="189" spans="1:9" ht="12.75">
      <c r="A189" s="552" t="s">
        <v>31</v>
      </c>
      <c r="B189" s="315" t="s">
        <v>32</v>
      </c>
      <c r="C189" s="553"/>
      <c r="D189" s="553"/>
      <c r="E189" s="553"/>
      <c r="F189" s="553"/>
      <c r="G189" s="553"/>
      <c r="H189" s="553"/>
      <c r="I189" s="315"/>
    </row>
    <row r="190" spans="1:9" ht="12.75">
      <c r="A190" s="552"/>
      <c r="B190" s="315" t="s">
        <v>33</v>
      </c>
      <c r="C190" s="553">
        <v>1290000</v>
      </c>
      <c r="D190" s="553"/>
      <c r="E190" s="553"/>
      <c r="F190" s="553"/>
      <c r="G190" s="553">
        <v>790000</v>
      </c>
      <c r="H190" s="553">
        <v>500000</v>
      </c>
      <c r="I190" s="315"/>
    </row>
    <row r="191" spans="1:9" ht="12.75">
      <c r="A191" s="546" t="s">
        <v>34</v>
      </c>
      <c r="B191" s="276" t="s">
        <v>35</v>
      </c>
      <c r="C191" s="547">
        <v>300000</v>
      </c>
      <c r="D191" s="547"/>
      <c r="E191" s="547"/>
      <c r="F191" s="547"/>
      <c r="G191" s="547"/>
      <c r="H191" s="547">
        <v>300000</v>
      </c>
      <c r="I191" s="315"/>
    </row>
    <row r="192" spans="1:9" ht="12.75">
      <c r="A192" s="550" t="s">
        <v>36</v>
      </c>
      <c r="B192" s="332" t="s">
        <v>155</v>
      </c>
      <c r="C192" s="551"/>
      <c r="D192" s="551"/>
      <c r="E192" s="551"/>
      <c r="F192" s="551"/>
      <c r="G192" s="551"/>
      <c r="H192" s="551"/>
      <c r="I192" s="315" t="s">
        <v>856</v>
      </c>
    </row>
    <row r="193" spans="1:9" ht="12.75">
      <c r="A193" s="543"/>
      <c r="B193" s="544" t="s">
        <v>156</v>
      </c>
      <c r="C193" s="554">
        <v>120000</v>
      </c>
      <c r="D193" s="554"/>
      <c r="E193" s="554"/>
      <c r="F193" s="554">
        <v>120000</v>
      </c>
      <c r="G193" s="554"/>
      <c r="H193" s="554"/>
      <c r="I193" s="315"/>
    </row>
    <row r="194" spans="1:9" ht="12.75">
      <c r="A194" s="546" t="s">
        <v>157</v>
      </c>
      <c r="B194" s="276" t="s">
        <v>158</v>
      </c>
      <c r="C194" s="547">
        <v>100000</v>
      </c>
      <c r="D194" s="547"/>
      <c r="E194" s="547"/>
      <c r="F194" s="547"/>
      <c r="G194" s="547">
        <v>100000</v>
      </c>
      <c r="H194" s="547"/>
      <c r="I194" s="315"/>
    </row>
    <row r="195" spans="1:9" ht="12.75">
      <c r="A195" s="550" t="s">
        <v>159</v>
      </c>
      <c r="B195" s="332" t="s">
        <v>160</v>
      </c>
      <c r="C195" s="553">
        <v>550000</v>
      </c>
      <c r="D195" s="551"/>
      <c r="E195" s="551"/>
      <c r="F195" s="551"/>
      <c r="G195" s="551">
        <v>550000</v>
      </c>
      <c r="H195" s="551"/>
      <c r="I195" s="315"/>
    </row>
    <row r="196" spans="1:9" ht="12.75">
      <c r="A196" s="546" t="s">
        <v>161</v>
      </c>
      <c r="B196" s="276" t="s">
        <v>162</v>
      </c>
      <c r="C196" s="547">
        <v>100000</v>
      </c>
      <c r="D196" s="547"/>
      <c r="E196" s="547"/>
      <c r="F196" s="547"/>
      <c r="G196" s="547"/>
      <c r="H196" s="547">
        <v>100000</v>
      </c>
      <c r="I196" s="315"/>
    </row>
    <row r="197" spans="1:9" ht="12.75">
      <c r="A197" s="552" t="s">
        <v>163</v>
      </c>
      <c r="B197" s="315" t="s">
        <v>164</v>
      </c>
      <c r="C197" s="553">
        <v>0</v>
      </c>
      <c r="D197" s="553"/>
      <c r="E197" s="553"/>
      <c r="F197" s="553"/>
      <c r="G197" s="553"/>
      <c r="H197" s="553"/>
      <c r="I197" s="315"/>
    </row>
    <row r="198" spans="1:9" ht="12.75">
      <c r="A198" s="546" t="s">
        <v>165</v>
      </c>
      <c r="B198" s="276" t="s">
        <v>166</v>
      </c>
      <c r="C198" s="547">
        <v>0</v>
      </c>
      <c r="D198" s="547"/>
      <c r="E198" s="547"/>
      <c r="F198" s="547"/>
      <c r="G198" s="547"/>
      <c r="H198" s="547"/>
      <c r="I198" s="315"/>
    </row>
    <row r="199" spans="1:9" ht="12.75">
      <c r="A199" s="552" t="s">
        <v>167</v>
      </c>
      <c r="B199" s="315" t="s">
        <v>168</v>
      </c>
      <c r="C199" s="553">
        <v>590000</v>
      </c>
      <c r="D199" s="553"/>
      <c r="E199" s="553"/>
      <c r="F199" s="553">
        <v>300000</v>
      </c>
      <c r="G199" s="553">
        <v>290000</v>
      </c>
      <c r="H199" s="553"/>
      <c r="I199" s="315"/>
    </row>
    <row r="200" spans="1:9" ht="12.75">
      <c r="A200" s="546" t="s">
        <v>169</v>
      </c>
      <c r="B200" s="276" t="s">
        <v>170</v>
      </c>
      <c r="C200" s="547">
        <v>200000</v>
      </c>
      <c r="D200" s="547"/>
      <c r="E200" s="547"/>
      <c r="F200" s="547"/>
      <c r="G200" s="547"/>
      <c r="H200" s="547">
        <v>200000</v>
      </c>
      <c r="I200" s="544"/>
    </row>
    <row r="201" spans="1:9" ht="12.75">
      <c r="A201" s="550" t="s">
        <v>171</v>
      </c>
      <c r="B201" s="594" t="s">
        <v>2</v>
      </c>
      <c r="C201" s="551"/>
      <c r="D201" s="551"/>
      <c r="E201" s="551"/>
      <c r="F201" s="551"/>
      <c r="G201" s="551"/>
      <c r="H201" s="560"/>
      <c r="I201" s="332"/>
    </row>
    <row r="202" spans="1:9" ht="12.75">
      <c r="A202" s="543"/>
      <c r="B202" s="595" t="s">
        <v>172</v>
      </c>
      <c r="C202" s="554"/>
      <c r="D202" s="596">
        <f>+D203+D204+D206+D207+D208+D209+D210+D211+D213+D214+D215+D216+D217+D218+D219+D220</f>
        <v>267275</v>
      </c>
      <c r="E202" s="596">
        <f>+E203+E204+E206+E207+E208+E209+E210+E211+E213+E214+E215+E216+E217+E218+E219+E220</f>
        <v>50000</v>
      </c>
      <c r="F202" s="596">
        <f>+F203+F204+F206+F207+F208+F209+F210+F211+F213+F214+F215+F216+F217+F218+F219+F220</f>
        <v>824000</v>
      </c>
      <c r="G202" s="596">
        <f>+G203+G204+G206+G207+G208+G209+G210+G211+G213+G214+G215+G216+G217+G218+G219+G220</f>
        <v>724000</v>
      </c>
      <c r="H202" s="597">
        <f>+H203+H204+H206+H207+H208+H209+H210+H211+H213+H214+H215+H216+H217+H218+H219+H220</f>
        <v>766000</v>
      </c>
      <c r="I202" s="315"/>
    </row>
    <row r="203" spans="1:9" ht="12.75">
      <c r="A203" s="550" t="s">
        <v>173</v>
      </c>
      <c r="B203" s="332" t="s">
        <v>174</v>
      </c>
      <c r="C203" s="551">
        <v>4493</v>
      </c>
      <c r="D203" s="551">
        <v>4493</v>
      </c>
      <c r="E203" s="551"/>
      <c r="F203" s="551"/>
      <c r="G203" s="551"/>
      <c r="H203" s="561"/>
      <c r="I203" s="315"/>
    </row>
    <row r="204" spans="1:9" ht="12.75">
      <c r="A204" s="546" t="s">
        <v>175</v>
      </c>
      <c r="B204" s="276" t="s">
        <v>176</v>
      </c>
      <c r="C204" s="547">
        <v>82782</v>
      </c>
      <c r="D204" s="547">
        <v>82782</v>
      </c>
      <c r="E204" s="547"/>
      <c r="F204" s="547"/>
      <c r="G204" s="547"/>
      <c r="H204" s="555"/>
      <c r="I204" s="315"/>
    </row>
    <row r="205" spans="1:9" ht="12.75">
      <c r="A205" s="552" t="s">
        <v>177</v>
      </c>
      <c r="B205" s="315" t="s">
        <v>178</v>
      </c>
      <c r="C205" s="551"/>
      <c r="D205" s="551" t="s">
        <v>179</v>
      </c>
      <c r="E205" s="551"/>
      <c r="F205" s="551"/>
      <c r="G205" s="551"/>
      <c r="H205" s="561"/>
      <c r="I205" s="315"/>
    </row>
    <row r="206" spans="1:9" ht="12.75">
      <c r="A206" s="552"/>
      <c r="B206" s="315"/>
      <c r="C206" s="554">
        <f>80000+30000+150000</f>
        <v>260000</v>
      </c>
      <c r="D206" s="554">
        <v>180000</v>
      </c>
      <c r="E206" s="554">
        <v>50000</v>
      </c>
      <c r="F206" s="554"/>
      <c r="G206" s="554"/>
      <c r="H206" s="571"/>
      <c r="I206" s="315"/>
    </row>
    <row r="207" spans="1:9" ht="12.75">
      <c r="A207" s="546" t="s">
        <v>180</v>
      </c>
      <c r="B207" s="276" t="s">
        <v>181</v>
      </c>
      <c r="C207" s="554">
        <v>228000</v>
      </c>
      <c r="D207" s="554"/>
      <c r="E207" s="554"/>
      <c r="F207" s="554">
        <v>228000</v>
      </c>
      <c r="G207" s="554"/>
      <c r="H207" s="571"/>
      <c r="I207" s="315"/>
    </row>
    <row r="208" spans="1:9" ht="12.75">
      <c r="A208" s="552" t="s">
        <v>182</v>
      </c>
      <c r="B208" s="315" t="s">
        <v>183</v>
      </c>
      <c r="C208" s="553">
        <v>20000</v>
      </c>
      <c r="D208" s="553"/>
      <c r="E208" s="553"/>
      <c r="F208" s="553">
        <v>20000</v>
      </c>
      <c r="G208" s="553"/>
      <c r="H208" s="574"/>
      <c r="I208" s="315"/>
    </row>
    <row r="209" spans="1:9" ht="12.75">
      <c r="A209" s="550" t="s">
        <v>184</v>
      </c>
      <c r="B209" s="332" t="s">
        <v>185</v>
      </c>
      <c r="C209" s="551">
        <v>108000</v>
      </c>
      <c r="D209" s="551"/>
      <c r="E209" s="551"/>
      <c r="F209" s="551"/>
      <c r="G209" s="551">
        <v>108000</v>
      </c>
      <c r="H209" s="561"/>
      <c r="I209" s="315"/>
    </row>
    <row r="210" spans="1:9" ht="12.75">
      <c r="A210" s="546" t="s">
        <v>186</v>
      </c>
      <c r="B210" s="276" t="s">
        <v>187</v>
      </c>
      <c r="C210" s="547">
        <v>20000</v>
      </c>
      <c r="D210" s="547"/>
      <c r="E210" s="547"/>
      <c r="F210" s="547"/>
      <c r="G210" s="547"/>
      <c r="H210" s="555">
        <v>20000</v>
      </c>
      <c r="I210" s="315"/>
    </row>
    <row r="211" spans="1:9" ht="12.75">
      <c r="A211" s="546" t="s">
        <v>188</v>
      </c>
      <c r="B211" s="276" t="s">
        <v>189</v>
      </c>
      <c r="C211" s="547">
        <v>8000</v>
      </c>
      <c r="D211" s="547"/>
      <c r="E211" s="547"/>
      <c r="F211" s="547">
        <v>8000</v>
      </c>
      <c r="G211" s="547"/>
      <c r="H211" s="555"/>
      <c r="I211" s="315" t="s">
        <v>856</v>
      </c>
    </row>
    <row r="212" spans="1:9" ht="12.75">
      <c r="A212" s="552" t="s">
        <v>190</v>
      </c>
      <c r="B212" s="315" t="s">
        <v>191</v>
      </c>
      <c r="C212" s="553"/>
      <c r="D212" s="553"/>
      <c r="E212" s="553"/>
      <c r="F212" s="553"/>
      <c r="G212" s="553"/>
      <c r="H212" s="574"/>
      <c r="I212" s="315"/>
    </row>
    <row r="213" spans="1:9" ht="12.75">
      <c r="A213" s="543"/>
      <c r="B213" s="315" t="s">
        <v>192</v>
      </c>
      <c r="C213" s="554">
        <v>338000</v>
      </c>
      <c r="D213" s="554"/>
      <c r="E213" s="554"/>
      <c r="F213" s="554">
        <v>200000</v>
      </c>
      <c r="G213" s="554">
        <v>138000</v>
      </c>
      <c r="H213" s="571"/>
      <c r="I213" s="315"/>
    </row>
    <row r="214" spans="1:9" ht="12.75">
      <c r="A214" s="546" t="s">
        <v>193</v>
      </c>
      <c r="B214" s="276" t="s">
        <v>194</v>
      </c>
      <c r="C214" s="547">
        <v>20000</v>
      </c>
      <c r="D214" s="547"/>
      <c r="E214" s="547"/>
      <c r="F214" s="547"/>
      <c r="G214" s="547">
        <v>20000</v>
      </c>
      <c r="H214" s="555"/>
      <c r="I214" s="315"/>
    </row>
    <row r="215" spans="1:9" ht="12.75">
      <c r="A215" s="546" t="s">
        <v>195</v>
      </c>
      <c r="B215" s="603" t="s">
        <v>196</v>
      </c>
      <c r="C215" s="554">
        <v>458000</v>
      </c>
      <c r="D215" s="554"/>
      <c r="E215" s="554"/>
      <c r="F215" s="554"/>
      <c r="G215" s="554">
        <v>458000</v>
      </c>
      <c r="H215" s="571"/>
      <c r="I215" s="315"/>
    </row>
    <row r="216" spans="1:9" ht="12.75">
      <c r="A216" s="552" t="s">
        <v>197</v>
      </c>
      <c r="B216" s="315" t="s">
        <v>198</v>
      </c>
      <c r="C216" s="554">
        <v>368000</v>
      </c>
      <c r="D216" s="554"/>
      <c r="E216" s="553"/>
      <c r="F216" s="554">
        <v>368000</v>
      </c>
      <c r="G216" s="554"/>
      <c r="H216" s="571"/>
      <c r="I216" s="315"/>
    </row>
    <row r="217" spans="1:9" ht="12.75">
      <c r="A217" s="546" t="s">
        <v>199</v>
      </c>
      <c r="B217" s="276" t="s">
        <v>200</v>
      </c>
      <c r="C217" s="547">
        <v>20000</v>
      </c>
      <c r="D217" s="555"/>
      <c r="E217" s="547"/>
      <c r="F217" s="547"/>
      <c r="G217" s="547"/>
      <c r="H217" s="555">
        <v>20000</v>
      </c>
      <c r="I217" s="315"/>
    </row>
    <row r="218" spans="1:9" ht="12.75">
      <c r="A218" s="546" t="s">
        <v>201</v>
      </c>
      <c r="B218" s="276" t="s">
        <v>202</v>
      </c>
      <c r="C218" s="554">
        <v>258000</v>
      </c>
      <c r="D218" s="571"/>
      <c r="E218" s="554"/>
      <c r="F218" s="554"/>
      <c r="G218" s="554"/>
      <c r="H218" s="571">
        <v>258000</v>
      </c>
      <c r="I218" s="315"/>
    </row>
    <row r="219" spans="1:9" ht="12.75">
      <c r="A219" s="552" t="s">
        <v>203</v>
      </c>
      <c r="B219" s="315" t="s">
        <v>204</v>
      </c>
      <c r="C219" s="553">
        <v>20000</v>
      </c>
      <c r="D219" s="574"/>
      <c r="E219" s="553"/>
      <c r="F219" s="553"/>
      <c r="G219" s="553"/>
      <c r="H219" s="574">
        <v>20000</v>
      </c>
      <c r="I219" s="315"/>
    </row>
    <row r="220" spans="1:9" ht="12.75">
      <c r="A220" s="546" t="s">
        <v>205</v>
      </c>
      <c r="B220" s="276" t="s">
        <v>206</v>
      </c>
      <c r="C220" s="547">
        <v>448000</v>
      </c>
      <c r="D220" s="547"/>
      <c r="E220" s="547"/>
      <c r="F220" s="547"/>
      <c r="G220" s="547"/>
      <c r="H220" s="555">
        <v>448000</v>
      </c>
      <c r="I220" s="544"/>
    </row>
    <row r="222" spans="1:9" ht="12.75">
      <c r="A222" s="546" t="s">
        <v>207</v>
      </c>
      <c r="B222" s="311" t="s">
        <v>208</v>
      </c>
      <c r="C222" s="547"/>
      <c r="D222" s="548">
        <f>+D223+D224+D226</f>
        <v>30148</v>
      </c>
      <c r="E222" s="548">
        <f>+E223+E224+E226</f>
        <v>0</v>
      </c>
      <c r="F222" s="548">
        <f>+F223+F224+F226</f>
        <v>0</v>
      </c>
      <c r="G222" s="548">
        <f>+G223+G224+G226</f>
        <v>0</v>
      </c>
      <c r="H222" s="558">
        <f>+H223+H224+H226</f>
        <v>150000</v>
      </c>
      <c r="I222" s="332"/>
    </row>
    <row r="223" spans="1:9" ht="12.75">
      <c r="A223" s="546" t="s">
        <v>209</v>
      </c>
      <c r="B223" s="276" t="s">
        <v>210</v>
      </c>
      <c r="C223" s="547">
        <v>6158</v>
      </c>
      <c r="D223" s="547">
        <v>6158</v>
      </c>
      <c r="E223" s="547"/>
      <c r="F223" s="547"/>
      <c r="G223" s="547"/>
      <c r="H223" s="555"/>
      <c r="I223" s="315" t="s">
        <v>211</v>
      </c>
    </row>
    <row r="224" spans="1:9" ht="12.75">
      <c r="A224" s="580" t="s">
        <v>212</v>
      </c>
      <c r="B224" s="332" t="s">
        <v>213</v>
      </c>
      <c r="C224" s="560">
        <v>150000</v>
      </c>
      <c r="D224" s="551"/>
      <c r="E224" s="560"/>
      <c r="F224" s="551"/>
      <c r="G224" s="560"/>
      <c r="H224" s="561">
        <v>150000</v>
      </c>
      <c r="I224" s="315" t="s">
        <v>993</v>
      </c>
    </row>
    <row r="225" spans="1:9" ht="12.75">
      <c r="A225" s="550" t="s">
        <v>214</v>
      </c>
      <c r="B225" s="332" t="s">
        <v>215</v>
      </c>
      <c r="C225" s="551"/>
      <c r="D225" s="551"/>
      <c r="E225" s="551"/>
      <c r="F225" s="551"/>
      <c r="G225" s="561"/>
      <c r="H225" s="561"/>
      <c r="I225" s="315"/>
    </row>
    <row r="226" spans="1:9" ht="12.75">
      <c r="A226" s="543"/>
      <c r="B226" s="544" t="s">
        <v>216</v>
      </c>
      <c r="C226" s="554">
        <f>10990+13000</f>
        <v>23990</v>
      </c>
      <c r="D226" s="554">
        <v>23990</v>
      </c>
      <c r="E226" s="554"/>
      <c r="F226" s="554"/>
      <c r="G226" s="571"/>
      <c r="H226" s="571"/>
      <c r="I226" s="544" t="s">
        <v>1007</v>
      </c>
    </row>
    <row r="239" spans="1:9" ht="12.75">
      <c r="A239" s="604"/>
      <c r="B239" s="88"/>
      <c r="C239" s="96"/>
      <c r="D239" s="96"/>
      <c r="E239" s="96"/>
      <c r="F239" s="96"/>
      <c r="G239" s="96"/>
      <c r="H239" s="96"/>
      <c r="I239" s="88"/>
    </row>
    <row r="241" spans="1:9" ht="12.75">
      <c r="A241" s="556">
        <v>3</v>
      </c>
      <c r="B241" s="549" t="s">
        <v>217</v>
      </c>
      <c r="C241" s="570"/>
      <c r="D241" s="408">
        <f>+D242+D289+D429</f>
        <v>16977339</v>
      </c>
      <c r="E241" s="408">
        <f>+E242+E289+E429</f>
        <v>4982800</v>
      </c>
      <c r="F241" s="408">
        <f>+F242+F289+F429</f>
        <v>6022491</v>
      </c>
      <c r="G241" s="408">
        <f>+G242+G289+G429</f>
        <v>12827000</v>
      </c>
      <c r="H241" s="408">
        <f>+H242+H289+H429</f>
        <v>79865000</v>
      </c>
      <c r="I241" s="332"/>
    </row>
    <row r="242" spans="1:9" ht="12.75">
      <c r="A242" s="556" t="s">
        <v>218</v>
      </c>
      <c r="B242" s="549" t="s">
        <v>219</v>
      </c>
      <c r="C242" s="572"/>
      <c r="D242" s="408">
        <f>+D243+D245+D248+D252+D254+D256+D258+D260+D262+D264+D265+D268+D269+D270+D272+D273+D274+D275+D276+D277+D279+D282+D283+D284+D285+D286</f>
        <v>11075316</v>
      </c>
      <c r="E242" s="408">
        <f>+E243+E245+E248+E252+E254+E256+E258+E260+E262+E264+E265+E268+E269+E270+E272+E273+E274+E275+E276+E277+E279+E282+E283+E284+E285+E286</f>
        <v>4152800</v>
      </c>
      <c r="F242" s="408">
        <f>+F243+F245+F248+F252+F254+F256+F258+F260+F262+F264+F265+F268+F269+F270+F272+F273+F274+F275+F276+F277+F279+F282+F283+F284+F285+F286</f>
        <v>3270000</v>
      </c>
      <c r="G242" s="408">
        <f>+G243+G245+G248+G252+G254+G256+G258+G260+G262+G264+G265+G268+G269+G270+G272+G273+G274+G275+G276+G277+G279+G282+G283+G284+G285+G286</f>
        <v>9870000</v>
      </c>
      <c r="H242" s="408">
        <f>+H243+H245+H248+H252+H254+H256+H258+H260+H262+H264+H265+H268+H269+H270+H272+H273+H274+H275+H276+H277+H279+H282+H283+H284+H285+H286</f>
        <v>56900000</v>
      </c>
      <c r="I242" s="315"/>
    </row>
    <row r="243" spans="1:9" ht="12.75">
      <c r="A243" s="550" t="s">
        <v>220</v>
      </c>
      <c r="B243" s="332" t="s">
        <v>221</v>
      </c>
      <c r="C243" s="551">
        <v>5107000</v>
      </c>
      <c r="D243" s="551">
        <v>5063000</v>
      </c>
      <c r="E243" s="551"/>
      <c r="F243" s="551"/>
      <c r="G243" s="551"/>
      <c r="H243" s="561"/>
      <c r="I243" s="315"/>
    </row>
    <row r="244" spans="1:9" ht="12.75">
      <c r="A244" s="543"/>
      <c r="B244" s="544" t="s">
        <v>222</v>
      </c>
      <c r="C244" s="554"/>
      <c r="D244" s="554" t="s">
        <v>223</v>
      </c>
      <c r="E244" s="554"/>
      <c r="F244" s="554"/>
      <c r="G244" s="554"/>
      <c r="H244" s="571"/>
      <c r="I244" s="315"/>
    </row>
    <row r="245" spans="1:9" ht="12.75">
      <c r="A245" s="550" t="s">
        <v>224</v>
      </c>
      <c r="B245" s="332" t="s">
        <v>225</v>
      </c>
      <c r="C245" s="551">
        <v>3983231</v>
      </c>
      <c r="D245" s="551">
        <v>3952231</v>
      </c>
      <c r="E245" s="551"/>
      <c r="F245" s="551"/>
      <c r="G245" s="551"/>
      <c r="H245" s="561"/>
      <c r="I245" s="315"/>
    </row>
    <row r="246" spans="1:9" ht="12.75">
      <c r="A246" s="543"/>
      <c r="B246" s="544" t="s">
        <v>226</v>
      </c>
      <c r="C246" s="553"/>
      <c r="D246" s="553" t="s">
        <v>227</v>
      </c>
      <c r="E246" s="554"/>
      <c r="F246" s="554"/>
      <c r="G246" s="554"/>
      <c r="H246" s="571"/>
      <c r="I246" s="315"/>
    </row>
    <row r="247" spans="1:9" ht="12.75">
      <c r="A247" s="550" t="s">
        <v>228</v>
      </c>
      <c r="B247" s="598" t="s">
        <v>229</v>
      </c>
      <c r="C247" s="551"/>
      <c r="D247" s="551"/>
      <c r="E247" s="576"/>
      <c r="F247" s="551"/>
      <c r="G247" s="551"/>
      <c r="H247" s="561"/>
      <c r="I247" s="315"/>
    </row>
    <row r="248" spans="1:9" ht="12.75">
      <c r="A248" s="552"/>
      <c r="B248" s="605" t="s">
        <v>230</v>
      </c>
      <c r="C248" s="553">
        <f>1163308-7050-41550</f>
        <v>1114708</v>
      </c>
      <c r="D248" s="553">
        <v>1114708</v>
      </c>
      <c r="E248" s="606"/>
      <c r="F248" s="553"/>
      <c r="G248" s="553"/>
      <c r="H248" s="574"/>
      <c r="I248" s="315"/>
    </row>
    <row r="249" spans="1:9" ht="12.75">
      <c r="A249" s="543"/>
      <c r="B249" s="599" t="s">
        <v>231</v>
      </c>
      <c r="C249" s="554"/>
      <c r="D249" s="554"/>
      <c r="E249" s="593"/>
      <c r="F249" s="554"/>
      <c r="G249" s="554"/>
      <c r="H249" s="571"/>
      <c r="I249" s="315"/>
    </row>
    <row r="250" spans="1:9" ht="12.75">
      <c r="A250" s="550" t="s">
        <v>232</v>
      </c>
      <c r="B250" s="332" t="s">
        <v>229</v>
      </c>
      <c r="C250" s="553"/>
      <c r="D250" s="553"/>
      <c r="E250" s="551"/>
      <c r="F250" s="551"/>
      <c r="G250" s="551"/>
      <c r="H250" s="561"/>
      <c r="I250" s="315"/>
    </row>
    <row r="251" spans="1:9" ht="12.75">
      <c r="A251" s="552"/>
      <c r="B251" s="315" t="s">
        <v>233</v>
      </c>
      <c r="C251" s="553"/>
      <c r="D251" s="553"/>
      <c r="E251" s="553" t="s">
        <v>234</v>
      </c>
      <c r="F251" s="553"/>
      <c r="G251" s="553"/>
      <c r="H251" s="574"/>
      <c r="I251" s="315"/>
    </row>
    <row r="252" spans="1:9" ht="12.75">
      <c r="A252" s="543"/>
      <c r="B252" s="544" t="s">
        <v>235</v>
      </c>
      <c r="C252" s="554">
        <v>6577923</v>
      </c>
      <c r="D252" s="554">
        <v>895123</v>
      </c>
      <c r="E252" s="554">
        <v>3832800</v>
      </c>
      <c r="F252" s="554">
        <v>1800000</v>
      </c>
      <c r="G252" s="554"/>
      <c r="H252" s="571"/>
      <c r="I252" s="315"/>
    </row>
    <row r="253" spans="1:9" ht="12.75">
      <c r="A253" s="550" t="s">
        <v>236</v>
      </c>
      <c r="B253" s="332" t="s">
        <v>237</v>
      </c>
      <c r="C253" s="551"/>
      <c r="D253" s="551"/>
      <c r="E253" s="551"/>
      <c r="F253" s="551"/>
      <c r="G253" s="551"/>
      <c r="H253" s="561"/>
      <c r="I253" s="315"/>
    </row>
    <row r="254" spans="1:9" ht="12.75">
      <c r="A254" s="543"/>
      <c r="B254" s="544" t="s">
        <v>238</v>
      </c>
      <c r="C254" s="554">
        <v>1400000</v>
      </c>
      <c r="D254" s="554"/>
      <c r="E254" s="554"/>
      <c r="F254" s="554">
        <v>70000</v>
      </c>
      <c r="G254" s="554">
        <v>1330000</v>
      </c>
      <c r="H254" s="571"/>
      <c r="I254" s="315"/>
    </row>
    <row r="255" spans="1:9" ht="12.75">
      <c r="A255" s="552" t="s">
        <v>239</v>
      </c>
      <c r="B255" s="315" t="s">
        <v>240</v>
      </c>
      <c r="C255" s="553"/>
      <c r="D255" s="553"/>
      <c r="E255" s="553"/>
      <c r="F255" s="553"/>
      <c r="G255" s="553"/>
      <c r="H255" s="574"/>
      <c r="I255" s="315"/>
    </row>
    <row r="256" spans="1:9" ht="12.75">
      <c r="A256" s="552"/>
      <c r="B256" s="315" t="s">
        <v>241</v>
      </c>
      <c r="C256" s="553">
        <v>11700000</v>
      </c>
      <c r="D256" s="553"/>
      <c r="E256" s="553"/>
      <c r="F256" s="553">
        <v>400000</v>
      </c>
      <c r="G256" s="553">
        <v>3000000</v>
      </c>
      <c r="H256" s="574">
        <v>8300000</v>
      </c>
      <c r="I256" s="315"/>
    </row>
    <row r="257" spans="1:9" ht="12.75">
      <c r="A257" s="550" t="s">
        <v>242</v>
      </c>
      <c r="B257" s="332" t="s">
        <v>243</v>
      </c>
      <c r="C257" s="551"/>
      <c r="D257" s="551"/>
      <c r="E257" s="551"/>
      <c r="F257" s="551"/>
      <c r="G257" s="551"/>
      <c r="H257" s="561"/>
      <c r="I257" s="315"/>
    </row>
    <row r="258" spans="1:9" ht="12.75">
      <c r="A258" s="543"/>
      <c r="B258" s="544" t="s">
        <v>244</v>
      </c>
      <c r="C258" s="554">
        <v>11260000</v>
      </c>
      <c r="D258" s="554"/>
      <c r="E258" s="554"/>
      <c r="F258" s="554"/>
      <c r="G258" s="554">
        <v>260000</v>
      </c>
      <c r="H258" s="571">
        <v>11000000</v>
      </c>
      <c r="I258" s="315"/>
    </row>
    <row r="259" spans="1:9" ht="12.75">
      <c r="A259" s="550" t="s">
        <v>245</v>
      </c>
      <c r="B259" s="332" t="s">
        <v>246</v>
      </c>
      <c r="C259" s="551"/>
      <c r="D259" s="551"/>
      <c r="E259" s="551"/>
      <c r="F259" s="551"/>
      <c r="G259" s="551"/>
      <c r="H259" s="561"/>
      <c r="I259" s="315"/>
    </row>
    <row r="260" spans="1:9" ht="12.75">
      <c r="A260" s="543"/>
      <c r="B260" s="544" t="s">
        <v>247</v>
      </c>
      <c r="C260" s="554">
        <v>2700000</v>
      </c>
      <c r="D260" s="554"/>
      <c r="E260" s="554">
        <v>120000</v>
      </c>
      <c r="F260" s="554">
        <v>1000000</v>
      </c>
      <c r="G260" s="554">
        <v>1580000</v>
      </c>
      <c r="H260" s="571"/>
      <c r="I260" s="315" t="s">
        <v>847</v>
      </c>
    </row>
    <row r="261" spans="1:9" ht="12.75">
      <c r="A261" s="550" t="s">
        <v>248</v>
      </c>
      <c r="B261" s="332" t="s">
        <v>249</v>
      </c>
      <c r="C261" s="551"/>
      <c r="D261" s="551"/>
      <c r="E261" s="551"/>
      <c r="F261" s="551"/>
      <c r="G261" s="551"/>
      <c r="H261" s="561"/>
      <c r="I261" s="315"/>
    </row>
    <row r="262" spans="1:9" ht="12.75">
      <c r="A262" s="552"/>
      <c r="B262" s="315" t="s">
        <v>250</v>
      </c>
      <c r="C262" s="553">
        <v>5350000</v>
      </c>
      <c r="D262" s="553"/>
      <c r="E262" s="553"/>
      <c r="F262" s="553"/>
      <c r="G262" s="553"/>
      <c r="H262" s="574">
        <v>5350000</v>
      </c>
      <c r="I262" s="315"/>
    </row>
    <row r="263" spans="1:9" ht="12.75">
      <c r="A263" s="550" t="s">
        <v>251</v>
      </c>
      <c r="B263" s="607" t="s">
        <v>252</v>
      </c>
      <c r="C263" s="608"/>
      <c r="D263" s="583"/>
      <c r="E263" s="583"/>
      <c r="F263" s="583"/>
      <c r="G263" s="583"/>
      <c r="H263" s="609"/>
      <c r="I263" s="315"/>
    </row>
    <row r="264" spans="1:9" ht="12.75">
      <c r="A264" s="543"/>
      <c r="B264" s="610"/>
      <c r="C264" s="593">
        <v>2300000</v>
      </c>
      <c r="D264" s="554"/>
      <c r="E264" s="554"/>
      <c r="F264" s="554"/>
      <c r="G264" s="554"/>
      <c r="H264" s="571">
        <v>2300000</v>
      </c>
      <c r="I264" s="315"/>
    </row>
    <row r="265" spans="1:9" ht="12.75">
      <c r="A265" s="550" t="s">
        <v>253</v>
      </c>
      <c r="B265" s="332" t="s">
        <v>254</v>
      </c>
      <c r="C265" s="551">
        <v>1100000</v>
      </c>
      <c r="D265" s="551"/>
      <c r="E265" s="551"/>
      <c r="F265" s="551"/>
      <c r="G265" s="551"/>
      <c r="H265" s="561">
        <v>1100000</v>
      </c>
      <c r="I265" s="315"/>
    </row>
    <row r="266" spans="1:9" ht="12.75">
      <c r="A266" s="568"/>
      <c r="B266" s="568"/>
      <c r="C266" s="568"/>
      <c r="D266" s="568"/>
      <c r="E266" s="568"/>
      <c r="F266" s="568"/>
      <c r="G266" s="568"/>
      <c r="H266" s="611"/>
      <c r="I266" s="315"/>
    </row>
    <row r="267" spans="1:9" ht="12.75">
      <c r="A267" s="552" t="s">
        <v>255</v>
      </c>
      <c r="B267" s="315" t="s">
        <v>256</v>
      </c>
      <c r="C267" s="553"/>
      <c r="D267" s="553"/>
      <c r="E267" s="553"/>
      <c r="F267" s="553"/>
      <c r="G267" s="553"/>
      <c r="H267" s="574"/>
      <c r="I267" s="315"/>
    </row>
    <row r="268" spans="1:9" ht="12.75">
      <c r="A268" s="543"/>
      <c r="B268" s="544" t="s">
        <v>257</v>
      </c>
      <c r="C268" s="554">
        <v>3900000</v>
      </c>
      <c r="D268" s="554"/>
      <c r="E268" s="554">
        <v>200000</v>
      </c>
      <c r="F268" s="554"/>
      <c r="G268" s="554">
        <v>3700000</v>
      </c>
      <c r="H268" s="571"/>
      <c r="I268" s="315"/>
    </row>
    <row r="269" spans="1:9" ht="12.75">
      <c r="A269" s="546" t="s">
        <v>258</v>
      </c>
      <c r="B269" s="276" t="s">
        <v>259</v>
      </c>
      <c r="C269" s="547">
        <v>3800000</v>
      </c>
      <c r="D269" s="547"/>
      <c r="E269" s="547"/>
      <c r="F269" s="547"/>
      <c r="G269" s="547"/>
      <c r="H269" s="555">
        <v>3800000</v>
      </c>
      <c r="I269" s="315"/>
    </row>
    <row r="270" spans="1:9" ht="12.75">
      <c r="A270" s="546" t="s">
        <v>260</v>
      </c>
      <c r="B270" s="276" t="s">
        <v>261</v>
      </c>
      <c r="C270" s="547">
        <v>1200000</v>
      </c>
      <c r="D270" s="547"/>
      <c r="E270" s="547"/>
      <c r="F270" s="547"/>
      <c r="G270" s="547"/>
      <c r="H270" s="555">
        <v>1200000</v>
      </c>
      <c r="I270" s="315"/>
    </row>
    <row r="271" spans="1:9" ht="12.75">
      <c r="A271" s="550" t="s">
        <v>262</v>
      </c>
      <c r="B271" s="332" t="s">
        <v>263</v>
      </c>
      <c r="C271" s="551"/>
      <c r="D271" s="551"/>
      <c r="E271" s="551"/>
      <c r="F271" s="551"/>
      <c r="G271" s="551"/>
      <c r="H271" s="561"/>
      <c r="I271" s="315"/>
    </row>
    <row r="272" spans="1:9" ht="12.75">
      <c r="A272" s="543"/>
      <c r="B272" s="544" t="s">
        <v>264</v>
      </c>
      <c r="C272" s="554">
        <v>2720000</v>
      </c>
      <c r="D272" s="554"/>
      <c r="E272" s="554"/>
      <c r="F272" s="554"/>
      <c r="G272" s="554"/>
      <c r="H272" s="571">
        <v>2720000</v>
      </c>
      <c r="I272" s="315"/>
    </row>
    <row r="273" spans="1:9" ht="12.75">
      <c r="A273" s="546" t="s">
        <v>265</v>
      </c>
      <c r="B273" s="276" t="s">
        <v>266</v>
      </c>
      <c r="C273" s="547">
        <v>3530000</v>
      </c>
      <c r="D273" s="547"/>
      <c r="E273" s="547"/>
      <c r="F273" s="547"/>
      <c r="G273" s="547"/>
      <c r="H273" s="555">
        <v>3530000</v>
      </c>
      <c r="I273" s="315"/>
    </row>
    <row r="274" spans="1:9" ht="12.75">
      <c r="A274" s="546" t="s">
        <v>267</v>
      </c>
      <c r="B274" s="276" t="s">
        <v>268</v>
      </c>
      <c r="C274" s="547">
        <v>2140000</v>
      </c>
      <c r="D274" s="547"/>
      <c r="E274" s="547"/>
      <c r="F274" s="547"/>
      <c r="G274" s="547"/>
      <c r="H274" s="555">
        <v>2140000</v>
      </c>
      <c r="I274" s="315"/>
    </row>
    <row r="275" spans="1:9" ht="12.75">
      <c r="A275" s="546" t="s">
        <v>269</v>
      </c>
      <c r="B275" s="276" t="s">
        <v>270</v>
      </c>
      <c r="C275" s="547">
        <v>2140000</v>
      </c>
      <c r="D275" s="547"/>
      <c r="E275" s="547"/>
      <c r="F275" s="547"/>
      <c r="G275" s="547"/>
      <c r="H275" s="555">
        <v>2140000</v>
      </c>
      <c r="I275" s="315"/>
    </row>
    <row r="276" spans="1:9" ht="12.75">
      <c r="A276" s="546" t="s">
        <v>271</v>
      </c>
      <c r="B276" s="276" t="s">
        <v>272</v>
      </c>
      <c r="C276" s="547">
        <v>1100000</v>
      </c>
      <c r="D276" s="547"/>
      <c r="E276" s="547"/>
      <c r="F276" s="547"/>
      <c r="G276" s="547"/>
      <c r="H276" s="555">
        <v>1100000</v>
      </c>
      <c r="I276" s="315"/>
    </row>
    <row r="277" spans="1:9" ht="12.75">
      <c r="A277" s="546" t="s">
        <v>273</v>
      </c>
      <c r="B277" s="276" t="s">
        <v>274</v>
      </c>
      <c r="C277" s="547">
        <v>5500000</v>
      </c>
      <c r="D277" s="547"/>
      <c r="E277" s="547"/>
      <c r="F277" s="547"/>
      <c r="G277" s="547"/>
      <c r="H277" s="555">
        <v>5500000</v>
      </c>
      <c r="I277" s="315"/>
    </row>
    <row r="278" spans="1:9" ht="12.75">
      <c r="A278" s="550" t="s">
        <v>275</v>
      </c>
      <c r="B278" s="559" t="s">
        <v>276</v>
      </c>
      <c r="C278" s="551"/>
      <c r="D278" s="560"/>
      <c r="E278" s="551"/>
      <c r="F278" s="560"/>
      <c r="G278" s="551"/>
      <c r="H278" s="560"/>
      <c r="I278" s="315"/>
    </row>
    <row r="279" spans="1:9" ht="12.75">
      <c r="A279" s="544"/>
      <c r="B279" s="562" t="s">
        <v>277</v>
      </c>
      <c r="C279" s="554">
        <v>11500</v>
      </c>
      <c r="D279" s="563">
        <v>11500</v>
      </c>
      <c r="E279" s="554"/>
      <c r="F279" s="563"/>
      <c r="G279" s="554"/>
      <c r="H279" s="563"/>
      <c r="I279" s="544" t="s">
        <v>963</v>
      </c>
    </row>
    <row r="281" spans="1:9" ht="12.75">
      <c r="A281" s="550" t="s">
        <v>278</v>
      </c>
      <c r="B281" s="332" t="s">
        <v>279</v>
      </c>
      <c r="C281" s="551"/>
      <c r="D281" s="551"/>
      <c r="E281" s="551"/>
      <c r="F281" s="551"/>
      <c r="G281" s="551"/>
      <c r="H281" s="551"/>
      <c r="I281" s="332"/>
    </row>
    <row r="282" spans="1:9" ht="12.75">
      <c r="A282" s="543"/>
      <c r="B282" s="544" t="s">
        <v>280</v>
      </c>
      <c r="C282" s="554">
        <v>5000000</v>
      </c>
      <c r="D282" s="554"/>
      <c r="E282" s="554"/>
      <c r="F282" s="554"/>
      <c r="G282" s="554"/>
      <c r="H282" s="554">
        <v>5000000</v>
      </c>
      <c r="I282" s="315" t="s">
        <v>954</v>
      </c>
    </row>
    <row r="283" spans="1:9" ht="12.75">
      <c r="A283" s="543" t="s">
        <v>281</v>
      </c>
      <c r="B283" s="544" t="s">
        <v>282</v>
      </c>
      <c r="C283" s="554">
        <v>1600000</v>
      </c>
      <c r="D283" s="554"/>
      <c r="E283" s="554"/>
      <c r="F283" s="554"/>
      <c r="G283" s="554"/>
      <c r="H283" s="571">
        <v>1600000</v>
      </c>
      <c r="I283" s="315" t="s">
        <v>954</v>
      </c>
    </row>
    <row r="284" spans="1:9" ht="12.75">
      <c r="A284" s="546" t="s">
        <v>283</v>
      </c>
      <c r="B284" s="276" t="s">
        <v>284</v>
      </c>
      <c r="C284" s="547">
        <v>38754</v>
      </c>
      <c r="D284" s="547">
        <v>38754</v>
      </c>
      <c r="E284" s="547"/>
      <c r="F284" s="547"/>
      <c r="G284" s="547"/>
      <c r="H284" s="555"/>
      <c r="I284" s="315" t="s">
        <v>954</v>
      </c>
    </row>
    <row r="285" spans="1:9" ht="12.75">
      <c r="A285" s="546" t="s">
        <v>285</v>
      </c>
      <c r="B285" s="276" t="s">
        <v>286</v>
      </c>
      <c r="C285" s="547">
        <v>120000</v>
      </c>
      <c r="D285" s="547"/>
      <c r="E285" s="547"/>
      <c r="F285" s="547"/>
      <c r="G285" s="547"/>
      <c r="H285" s="555">
        <v>120000</v>
      </c>
      <c r="I285" s="315" t="s">
        <v>963</v>
      </c>
    </row>
    <row r="286" spans="1:9" ht="12.75">
      <c r="A286" s="582" t="s">
        <v>287</v>
      </c>
      <c r="B286" s="583" t="s">
        <v>288</v>
      </c>
      <c r="C286" s="584">
        <v>41000</v>
      </c>
      <c r="D286" s="584"/>
      <c r="E286" s="584"/>
      <c r="F286" s="584"/>
      <c r="G286" s="584"/>
      <c r="H286" s="585"/>
      <c r="I286" s="567"/>
    </row>
    <row r="287" spans="1:9" ht="12.75">
      <c r="A287" s="589"/>
      <c r="B287" s="568" t="s">
        <v>289</v>
      </c>
      <c r="C287" s="590"/>
      <c r="D287" s="590"/>
      <c r="E287" s="590" t="s">
        <v>290</v>
      </c>
      <c r="F287" s="590"/>
      <c r="G287" s="590"/>
      <c r="H287" s="591"/>
      <c r="I287" s="568" t="s">
        <v>963</v>
      </c>
    </row>
    <row r="289" spans="1:9" ht="12.75">
      <c r="A289" s="556" t="s">
        <v>291</v>
      </c>
      <c r="B289" s="549" t="s">
        <v>292</v>
      </c>
      <c r="C289" s="572"/>
      <c r="D289" s="408">
        <f>+D291+D292+D293+D294+D296+D298+D300+D302+D303+D305+D307+D310+D312+D315+D316+D318+D321+D324+D325+D327+D329+D323+D331+D332+D333+D334+D335+D338+D341+D342+D343+D345+D347+D348+D349+D350+D351+D353+D356+D358+D360+D362+D363+D366+D368+D369+D371+D372+D373+D374+D376+D377+D378+D379+D381+D383+D385+D386+D389+D390+D391+D393+D395+D396+D398+D401+D402+D404+D407+D409+D411+D413+D415+D417+D419+D421+D423+D424+D427</f>
        <v>5814063</v>
      </c>
      <c r="E289" s="408">
        <f>+E291+E292+E293+E294+E296+E298+E300+E302+E303+E305+E307+E310+E312+E315+E316+E321+E324+E325+E327+E329+E323+E331+E332+E333+E334+E335+E338+E341+E342+E343+E345+E347+E348+E349+E350+E351+E356+E358+E360+E362+E363+E366+E368+E369+E371+E372+E373+E374+E376+E377+E378+E379+E381+E383+E385+E386+E389+E390+E391+E393+E395+E396+E398+E401+E402+E318+E353+E404+E407+E409+E411+E413+E415+E417+E419+E421+E423+E424+E427</f>
        <v>730000</v>
      </c>
      <c r="F289" s="408">
        <f>+F291+F292+F293+F294+F296+F298+F300+F302+F303+F305+F307+F310+F312+F315+F316+F318+F321+F323+F324+F325+F327+F329+F331+F332+F333+F334+F335+F338+F341+F342+F343+F345+F347+F348+F349+F350+F351+F353+F356+F358+F360+F362+F363+F366+F368+F369+F371+F372+F373+F374+F376+F377+F378+F379+F381+F383+F385+F386+F389+F390+F391+F393+F395+F396+F398+F401+F402+F404+F407+F409+F411+F413+F415+F417+F419+F421+F423+F424+F427</f>
        <v>2422491</v>
      </c>
      <c r="G289" s="408">
        <f>+G291+G292+G293+G294+G296+G298+G300+G302+G303+G305+G307+G310+G312+G315+G316+G318+G321+G324+G325+G327+G329+G323+G331+G332+G333+G334+G335+G338+G341+G342+G343+G345+G347+G348+G349+G350+G351+G353+G356+G358+G360+G362+G363+G366+G368+G369+G371+G372+G373+G374+G376+G377+G378+G379+G381+G383+G385+G386+G389+G390+G391+G393+G395+G396+G398+G401+G402+G404+G407+G409+G411+G413+G415+G417+G419+G421+G423+G424+G427</f>
        <v>2957000</v>
      </c>
      <c r="H289" s="408">
        <f>+H291+H292+H293+H294+H296+H298+H300+H302+H303+H305+H307+H310+H312+H315+H316+H321+H324+H325+H327+H329+H323+H331+H332+H333+H334+H335+H338+H341+H342+H343+H345+H347+H348+H349+H350+H351+H353+H356+H358+H360+H362+H363+H366+H368+H369+H371+H372+H373+H374+H376+H377+H378+H379+H381+H383+H385+H386+H389+H390+H391+H393+H395+H396+H398+H401+H402+H404+H407+H409+H411+H413+H415+H417+H419+H421+H423+H424+H427</f>
        <v>22965000</v>
      </c>
      <c r="I289" s="332"/>
    </row>
    <row r="290" spans="1:9" ht="12.75">
      <c r="A290" s="550" t="s">
        <v>293</v>
      </c>
      <c r="B290" s="332" t="s">
        <v>294</v>
      </c>
      <c r="C290" s="551"/>
      <c r="D290" s="551"/>
      <c r="E290" s="551"/>
      <c r="F290" s="551"/>
      <c r="G290" s="551"/>
      <c r="H290" s="561"/>
      <c r="I290" s="315"/>
    </row>
    <row r="291" spans="1:9" ht="12.75">
      <c r="A291" s="543"/>
      <c r="B291" s="544" t="s">
        <v>295</v>
      </c>
      <c r="C291" s="554">
        <v>230000</v>
      </c>
      <c r="D291" s="554">
        <v>230000</v>
      </c>
      <c r="E291" s="554"/>
      <c r="F291" s="554"/>
      <c r="G291" s="554"/>
      <c r="H291" s="571"/>
      <c r="I291" s="315"/>
    </row>
    <row r="292" spans="1:9" ht="12.75">
      <c r="A292" s="552" t="s">
        <v>296</v>
      </c>
      <c r="B292" s="315" t="s">
        <v>297</v>
      </c>
      <c r="C292" s="553">
        <f>13857+121611</f>
        <v>135468</v>
      </c>
      <c r="D292" s="553">
        <f>13857+121611</f>
        <v>135468</v>
      </c>
      <c r="E292" s="553"/>
      <c r="F292" s="553"/>
      <c r="G292" s="553"/>
      <c r="H292" s="574"/>
      <c r="I292" s="315"/>
    </row>
    <row r="293" spans="1:9" ht="12.75">
      <c r="A293" s="546" t="s">
        <v>298</v>
      </c>
      <c r="B293" s="276" t="s">
        <v>299</v>
      </c>
      <c r="C293" s="547">
        <f>13063+78629</f>
        <v>91692</v>
      </c>
      <c r="D293" s="547">
        <f>13063+78629</f>
        <v>91692</v>
      </c>
      <c r="E293" s="547"/>
      <c r="F293" s="547"/>
      <c r="G293" s="547"/>
      <c r="H293" s="555"/>
      <c r="I293" s="315"/>
    </row>
    <row r="294" spans="1:9" ht="12.75">
      <c r="A294" s="552" t="s">
        <v>300</v>
      </c>
      <c r="B294" s="315" t="s">
        <v>301</v>
      </c>
      <c r="C294" s="553">
        <v>273805</v>
      </c>
      <c r="D294" s="553">
        <v>273805</v>
      </c>
      <c r="E294" s="553"/>
      <c r="F294" s="553"/>
      <c r="G294" s="553"/>
      <c r="H294" s="574"/>
      <c r="I294" s="315"/>
    </row>
    <row r="295" spans="1:9" ht="12.75">
      <c r="A295" s="552"/>
      <c r="B295" s="315" t="s">
        <v>302</v>
      </c>
      <c r="C295" s="553"/>
      <c r="D295" s="553"/>
      <c r="E295" s="553"/>
      <c r="F295" s="553"/>
      <c r="G295" s="553"/>
      <c r="H295" s="574"/>
      <c r="I295" s="315"/>
    </row>
    <row r="296" spans="1:9" ht="12.75">
      <c r="A296" s="550" t="s">
        <v>303</v>
      </c>
      <c r="B296" s="332" t="s">
        <v>304</v>
      </c>
      <c r="C296" s="551">
        <v>463560</v>
      </c>
      <c r="D296" s="551">
        <v>458280</v>
      </c>
      <c r="E296" s="551"/>
      <c r="F296" s="551"/>
      <c r="G296" s="551"/>
      <c r="H296" s="561"/>
      <c r="I296" s="315"/>
    </row>
    <row r="297" spans="1:9" ht="12.75">
      <c r="A297" s="552"/>
      <c r="B297" s="315"/>
      <c r="C297" s="553"/>
      <c r="D297" s="553" t="s">
        <v>305</v>
      </c>
      <c r="E297" s="553"/>
      <c r="F297" s="553"/>
      <c r="G297" s="553"/>
      <c r="H297" s="574"/>
      <c r="I297" s="315"/>
    </row>
    <row r="298" spans="1:9" ht="12.75">
      <c r="A298" s="550" t="s">
        <v>306</v>
      </c>
      <c r="B298" s="332" t="s">
        <v>307</v>
      </c>
      <c r="C298" s="551">
        <v>487106</v>
      </c>
      <c r="D298" s="551">
        <v>300457</v>
      </c>
      <c r="E298" s="551"/>
      <c r="F298" s="551"/>
      <c r="G298" s="551"/>
      <c r="H298" s="561"/>
      <c r="I298" s="315"/>
    </row>
    <row r="299" spans="1:9" ht="12.75">
      <c r="A299" s="315"/>
      <c r="B299" s="315"/>
      <c r="C299" s="553"/>
      <c r="D299" s="553" t="s">
        <v>308</v>
      </c>
      <c r="E299" s="553"/>
      <c r="F299" s="553"/>
      <c r="G299" s="553"/>
      <c r="H299" s="574"/>
      <c r="I299" s="315"/>
    </row>
    <row r="300" spans="1:9" ht="12.75">
      <c r="A300" s="550" t="s">
        <v>309</v>
      </c>
      <c r="B300" s="332" t="s">
        <v>310</v>
      </c>
      <c r="C300" s="551">
        <v>103465</v>
      </c>
      <c r="D300" s="551">
        <v>64927</v>
      </c>
      <c r="E300" s="551"/>
      <c r="F300" s="551"/>
      <c r="G300" s="551"/>
      <c r="H300" s="561"/>
      <c r="I300" s="315"/>
    </row>
    <row r="301" spans="1:9" ht="12.75">
      <c r="A301" s="544"/>
      <c r="B301" s="544"/>
      <c r="C301" s="554"/>
      <c r="D301" s="554" t="s">
        <v>311</v>
      </c>
      <c r="E301" s="554"/>
      <c r="F301" s="554"/>
      <c r="G301" s="554"/>
      <c r="H301" s="571"/>
      <c r="I301" s="315"/>
    </row>
    <row r="302" spans="1:9" ht="12.75">
      <c r="A302" s="552" t="s">
        <v>312</v>
      </c>
      <c r="B302" s="315" t="s">
        <v>313</v>
      </c>
      <c r="C302" s="553">
        <v>70402</v>
      </c>
      <c r="D302" s="553">
        <v>70402</v>
      </c>
      <c r="E302" s="553"/>
      <c r="F302" s="553"/>
      <c r="G302" s="553"/>
      <c r="H302" s="574"/>
      <c r="I302" s="315"/>
    </row>
    <row r="303" spans="1:9" ht="12.75">
      <c r="A303" s="550" t="s">
        <v>314</v>
      </c>
      <c r="B303" s="332" t="s">
        <v>315</v>
      </c>
      <c r="C303" s="551">
        <v>130252</v>
      </c>
      <c r="D303" s="551">
        <v>100661</v>
      </c>
      <c r="E303" s="551"/>
      <c r="F303" s="551"/>
      <c r="G303" s="551"/>
      <c r="H303" s="561"/>
      <c r="I303" s="315"/>
    </row>
    <row r="304" spans="1:9" ht="12.75">
      <c r="A304" s="315"/>
      <c r="B304" s="315"/>
      <c r="C304" s="553"/>
      <c r="D304" s="553" t="s">
        <v>316</v>
      </c>
      <c r="E304" s="553"/>
      <c r="F304" s="553"/>
      <c r="G304" s="553"/>
      <c r="H304" s="574"/>
      <c r="I304" s="315" t="s">
        <v>561</v>
      </c>
    </row>
    <row r="305" spans="1:9" ht="12.75">
      <c r="A305" s="550" t="s">
        <v>317</v>
      </c>
      <c r="B305" s="332" t="s">
        <v>318</v>
      </c>
      <c r="C305" s="551">
        <v>34424</v>
      </c>
      <c r="D305" s="551">
        <v>25431</v>
      </c>
      <c r="E305" s="551"/>
      <c r="F305" s="551"/>
      <c r="G305" s="551"/>
      <c r="H305" s="561"/>
      <c r="I305" s="315"/>
    </row>
    <row r="306" spans="1:9" ht="12.75">
      <c r="A306" s="315"/>
      <c r="B306" s="315"/>
      <c r="C306" s="553"/>
      <c r="D306" s="553" t="s">
        <v>319</v>
      </c>
      <c r="E306" s="553"/>
      <c r="F306" s="553"/>
      <c r="G306" s="553"/>
      <c r="H306" s="574"/>
      <c r="I306" s="315"/>
    </row>
    <row r="307" spans="1:9" ht="12.75">
      <c r="A307" s="550" t="s">
        <v>320</v>
      </c>
      <c r="B307" s="332" t="s">
        <v>321</v>
      </c>
      <c r="C307" s="551">
        <v>2877009</v>
      </c>
      <c r="D307" s="551">
        <v>2473748</v>
      </c>
      <c r="E307" s="551"/>
      <c r="F307" s="551"/>
      <c r="G307" s="551"/>
      <c r="H307" s="561">
        <v>300000</v>
      </c>
      <c r="I307" s="315"/>
    </row>
    <row r="308" spans="1:9" ht="12.75">
      <c r="A308" s="315"/>
      <c r="B308" s="315"/>
      <c r="C308" s="553"/>
      <c r="D308" s="553" t="s">
        <v>322</v>
      </c>
      <c r="E308" s="553"/>
      <c r="F308" s="553"/>
      <c r="G308" s="553"/>
      <c r="H308" s="574"/>
      <c r="I308" s="315"/>
    </row>
    <row r="309" spans="1:9" ht="12.75">
      <c r="A309" s="315"/>
      <c r="B309" s="315"/>
      <c r="C309" s="553"/>
      <c r="D309" s="553" t="s">
        <v>323</v>
      </c>
      <c r="E309" s="553"/>
      <c r="F309" s="553"/>
      <c r="G309" s="553"/>
      <c r="H309" s="574"/>
      <c r="I309" s="315"/>
    </row>
    <row r="310" spans="1:9" ht="12.75">
      <c r="A310" s="550" t="s">
        <v>324</v>
      </c>
      <c r="B310" s="332" t="s">
        <v>325</v>
      </c>
      <c r="C310" s="551">
        <v>74888</v>
      </c>
      <c r="D310" s="551">
        <v>73099</v>
      </c>
      <c r="E310" s="551"/>
      <c r="F310" s="551"/>
      <c r="G310" s="551"/>
      <c r="H310" s="561"/>
      <c r="I310" s="315"/>
    </row>
    <row r="311" spans="1:9" ht="12.75">
      <c r="A311" s="544"/>
      <c r="B311" s="544"/>
      <c r="C311" s="554"/>
      <c r="D311" s="554" t="s">
        <v>326</v>
      </c>
      <c r="E311" s="554"/>
      <c r="F311" s="554"/>
      <c r="G311" s="554"/>
      <c r="H311" s="571"/>
      <c r="I311" s="315"/>
    </row>
    <row r="312" spans="1:9" ht="12.75">
      <c r="A312" s="550" t="s">
        <v>327</v>
      </c>
      <c r="B312" s="332" t="s">
        <v>328</v>
      </c>
      <c r="C312" s="551">
        <v>43358</v>
      </c>
      <c r="D312" s="551">
        <v>34812</v>
      </c>
      <c r="E312" s="551"/>
      <c r="F312" s="551"/>
      <c r="G312" s="551"/>
      <c r="H312" s="561"/>
      <c r="I312" s="315"/>
    </row>
    <row r="313" spans="1:9" ht="12.75">
      <c r="A313" s="544"/>
      <c r="B313" s="544"/>
      <c r="C313" s="554"/>
      <c r="D313" s="554" t="s">
        <v>329</v>
      </c>
      <c r="E313" s="554"/>
      <c r="F313" s="554"/>
      <c r="G313" s="554"/>
      <c r="H313" s="571"/>
      <c r="I313" s="315"/>
    </row>
    <row r="314" spans="1:9" ht="12.75">
      <c r="A314" s="550" t="s">
        <v>330</v>
      </c>
      <c r="B314" s="332" t="s">
        <v>331</v>
      </c>
      <c r="C314" s="551"/>
      <c r="D314" s="551" t="s">
        <v>332</v>
      </c>
      <c r="E314" s="551"/>
      <c r="F314" s="551"/>
      <c r="G314" s="551"/>
      <c r="H314" s="561"/>
      <c r="I314" s="315"/>
    </row>
    <row r="315" spans="1:9" ht="12.75">
      <c r="A315" s="543"/>
      <c r="B315" s="544" t="s">
        <v>333</v>
      </c>
      <c r="C315" s="554">
        <v>68221</v>
      </c>
      <c r="D315" s="554">
        <v>62175</v>
      </c>
      <c r="E315" s="554"/>
      <c r="F315" s="554"/>
      <c r="G315" s="554"/>
      <c r="H315" s="571"/>
      <c r="I315" s="315"/>
    </row>
    <row r="316" spans="1:9" ht="12.75">
      <c r="A316" s="550" t="s">
        <v>334</v>
      </c>
      <c r="B316" s="332" t="s">
        <v>335</v>
      </c>
      <c r="C316" s="551">
        <v>1149369</v>
      </c>
      <c r="D316" s="551">
        <v>112905</v>
      </c>
      <c r="E316" s="551"/>
      <c r="F316" s="551">
        <v>225000</v>
      </c>
      <c r="G316" s="551">
        <v>100000</v>
      </c>
      <c r="H316" s="561">
        <v>330000</v>
      </c>
      <c r="I316" s="315"/>
    </row>
    <row r="317" spans="1:9" ht="12.75">
      <c r="A317" s="552"/>
      <c r="B317" s="315"/>
      <c r="C317" s="553"/>
      <c r="D317" s="553" t="s">
        <v>336</v>
      </c>
      <c r="E317" s="553" t="s">
        <v>337</v>
      </c>
      <c r="F317" s="553"/>
      <c r="G317" s="553"/>
      <c r="H317" s="574"/>
      <c r="I317" s="315"/>
    </row>
    <row r="318" spans="1:9" ht="12.75">
      <c r="A318" s="550" t="s">
        <v>338</v>
      </c>
      <c r="B318" s="332" t="s">
        <v>339</v>
      </c>
      <c r="C318" s="551">
        <v>300192</v>
      </c>
      <c r="D318" s="551">
        <v>25855</v>
      </c>
      <c r="E318" s="551"/>
      <c r="F318" s="551"/>
      <c r="G318" s="551"/>
      <c r="H318" s="561"/>
      <c r="I318" s="315"/>
    </row>
    <row r="319" spans="1:9" ht="12.75">
      <c r="A319" s="544"/>
      <c r="B319" s="544"/>
      <c r="C319" s="544"/>
      <c r="D319" s="544" t="s">
        <v>340</v>
      </c>
      <c r="E319" s="544"/>
      <c r="F319" s="544"/>
      <c r="G319" s="544"/>
      <c r="H319" s="599"/>
      <c r="I319" s="544"/>
    </row>
    <row r="321" spans="1:9" ht="12.75">
      <c r="A321" s="546" t="s">
        <v>341</v>
      </c>
      <c r="B321" s="276" t="s">
        <v>342</v>
      </c>
      <c r="C321" s="547">
        <v>478316</v>
      </c>
      <c r="D321" s="547">
        <v>478316</v>
      </c>
      <c r="E321" s="547"/>
      <c r="F321" s="547"/>
      <c r="G321" s="547"/>
      <c r="H321" s="555"/>
      <c r="I321" s="332"/>
    </row>
    <row r="322" spans="1:9" ht="12.75">
      <c r="A322" s="552" t="s">
        <v>343</v>
      </c>
      <c r="B322" s="315" t="s">
        <v>344</v>
      </c>
      <c r="C322" s="553"/>
      <c r="D322" s="553"/>
      <c r="E322" s="553" t="s">
        <v>345</v>
      </c>
      <c r="F322" s="553" t="s">
        <v>346</v>
      </c>
      <c r="G322" s="553"/>
      <c r="H322" s="574"/>
      <c r="I322" s="315"/>
    </row>
    <row r="323" spans="1:9" ht="12.75">
      <c r="A323" s="552"/>
      <c r="B323" s="315" t="s">
        <v>347</v>
      </c>
      <c r="C323" s="553">
        <v>220000</v>
      </c>
      <c r="D323" s="553"/>
      <c r="E323" s="553"/>
      <c r="F323" s="553"/>
      <c r="G323" s="553"/>
      <c r="H323" s="574"/>
      <c r="I323" s="315"/>
    </row>
    <row r="324" spans="1:9" ht="12.75">
      <c r="A324" s="546" t="s">
        <v>348</v>
      </c>
      <c r="B324" s="276" t="s">
        <v>349</v>
      </c>
      <c r="C324" s="547">
        <v>198371</v>
      </c>
      <c r="D324" s="547">
        <v>198371</v>
      </c>
      <c r="E324" s="547"/>
      <c r="F324" s="547"/>
      <c r="G324" s="547"/>
      <c r="H324" s="555"/>
      <c r="I324" s="315"/>
    </row>
    <row r="325" spans="1:9" ht="12.75">
      <c r="A325" s="546" t="s">
        <v>350</v>
      </c>
      <c r="B325" s="276" t="s">
        <v>351</v>
      </c>
      <c r="C325" s="547">
        <v>184687</v>
      </c>
      <c r="D325" s="547">
        <v>184687</v>
      </c>
      <c r="E325" s="547"/>
      <c r="F325" s="547"/>
      <c r="G325" s="547"/>
      <c r="H325" s="555"/>
      <c r="I325" s="315"/>
    </row>
    <row r="326" spans="1:9" ht="12.75">
      <c r="A326" s="550" t="s">
        <v>352</v>
      </c>
      <c r="B326" s="332" t="s">
        <v>353</v>
      </c>
      <c r="C326" s="551"/>
      <c r="D326" s="551" t="s">
        <v>354</v>
      </c>
      <c r="E326" s="551"/>
      <c r="F326" s="551"/>
      <c r="G326" s="551"/>
      <c r="H326" s="561"/>
      <c r="I326" s="315"/>
    </row>
    <row r="327" spans="1:9" ht="12.75">
      <c r="A327" s="543"/>
      <c r="B327" s="544" t="s">
        <v>355</v>
      </c>
      <c r="C327" s="554">
        <v>532000</v>
      </c>
      <c r="D327" s="554"/>
      <c r="E327" s="554"/>
      <c r="F327" s="554">
        <v>505904</v>
      </c>
      <c r="G327" s="554"/>
      <c r="H327" s="571"/>
      <c r="I327" s="315"/>
    </row>
    <row r="328" spans="1:9" ht="12.75">
      <c r="A328" s="550" t="s">
        <v>356</v>
      </c>
      <c r="B328" s="332" t="s">
        <v>357</v>
      </c>
      <c r="C328" s="551"/>
      <c r="D328" s="551"/>
      <c r="E328" s="551"/>
      <c r="F328" s="551"/>
      <c r="G328" s="551"/>
      <c r="H328" s="561"/>
      <c r="I328" s="315"/>
    </row>
    <row r="329" spans="1:9" ht="12.75">
      <c r="A329" s="543"/>
      <c r="B329" s="544" t="s">
        <v>358</v>
      </c>
      <c r="C329" s="554">
        <v>754639</v>
      </c>
      <c r="D329" s="554">
        <v>24639</v>
      </c>
      <c r="E329" s="554">
        <v>730000</v>
      </c>
      <c r="F329" s="554"/>
      <c r="G329" s="554"/>
      <c r="H329" s="571"/>
      <c r="I329" s="315"/>
    </row>
    <row r="330" spans="1:9" ht="12.75">
      <c r="A330" s="550" t="s">
        <v>359</v>
      </c>
      <c r="B330" s="332" t="s">
        <v>360</v>
      </c>
      <c r="C330" s="551"/>
      <c r="D330" s="551"/>
      <c r="E330" s="551"/>
      <c r="F330" s="551"/>
      <c r="G330" s="551"/>
      <c r="H330" s="561"/>
      <c r="I330" s="315"/>
    </row>
    <row r="331" spans="1:9" ht="12.75">
      <c r="A331" s="543"/>
      <c r="B331" s="544" t="s">
        <v>361</v>
      </c>
      <c r="C331" s="554">
        <v>970000</v>
      </c>
      <c r="D331" s="554"/>
      <c r="E331" s="554"/>
      <c r="F331" s="554"/>
      <c r="G331" s="554"/>
      <c r="H331" s="571">
        <v>970000</v>
      </c>
      <c r="I331" s="315"/>
    </row>
    <row r="332" spans="1:9" ht="12.75">
      <c r="A332" s="546" t="s">
        <v>362</v>
      </c>
      <c r="B332" s="276" t="s">
        <v>363</v>
      </c>
      <c r="C332" s="547">
        <v>602000</v>
      </c>
      <c r="D332" s="547"/>
      <c r="E332" s="547"/>
      <c r="F332" s="547"/>
      <c r="G332" s="547"/>
      <c r="H332" s="555">
        <v>602000</v>
      </c>
      <c r="I332" s="315"/>
    </row>
    <row r="333" spans="1:9" ht="12.75">
      <c r="A333" s="546" t="s">
        <v>364</v>
      </c>
      <c r="B333" s="276" t="s">
        <v>365</v>
      </c>
      <c r="C333" s="547">
        <v>545000</v>
      </c>
      <c r="D333" s="547">
        <v>30000</v>
      </c>
      <c r="E333" s="547"/>
      <c r="F333" s="547"/>
      <c r="G333" s="547"/>
      <c r="H333" s="555">
        <v>515000</v>
      </c>
      <c r="I333" s="315"/>
    </row>
    <row r="334" spans="1:9" ht="12.75">
      <c r="A334" s="550" t="s">
        <v>366</v>
      </c>
      <c r="B334" s="332" t="s">
        <v>367</v>
      </c>
      <c r="C334" s="551">
        <v>0</v>
      </c>
      <c r="D334" s="551"/>
      <c r="E334" s="551"/>
      <c r="F334" s="551"/>
      <c r="G334" s="551"/>
      <c r="H334" s="561"/>
      <c r="I334" s="315" t="s">
        <v>561</v>
      </c>
    </row>
    <row r="335" spans="1:9" ht="12.75">
      <c r="A335" s="550" t="s">
        <v>368</v>
      </c>
      <c r="B335" s="332" t="s">
        <v>373</v>
      </c>
      <c r="C335" s="551">
        <v>300000</v>
      </c>
      <c r="D335" s="551"/>
      <c r="E335" s="551"/>
      <c r="F335" s="551">
        <v>30000</v>
      </c>
      <c r="G335" s="551">
        <v>270000</v>
      </c>
      <c r="H335" s="561"/>
      <c r="I335" s="315"/>
    </row>
    <row r="336" spans="1:9" ht="12.75">
      <c r="A336" s="568"/>
      <c r="B336" s="568" t="s">
        <v>374</v>
      </c>
      <c r="C336" s="568"/>
      <c r="D336" s="568"/>
      <c r="E336" s="568"/>
      <c r="F336" s="568"/>
      <c r="G336" s="568"/>
      <c r="H336" s="611"/>
      <c r="I336" s="315"/>
    </row>
    <row r="337" spans="1:9" ht="12.75">
      <c r="A337" s="552" t="s">
        <v>375</v>
      </c>
      <c r="B337" s="315" t="s">
        <v>376</v>
      </c>
      <c r="C337" s="553"/>
      <c r="D337" s="553"/>
      <c r="E337" s="553"/>
      <c r="F337" s="553"/>
      <c r="G337" s="553"/>
      <c r="H337" s="574"/>
      <c r="I337" s="315"/>
    </row>
    <row r="338" spans="1:9" ht="12.75">
      <c r="A338" s="552"/>
      <c r="B338" s="315" t="s">
        <v>377</v>
      </c>
      <c r="C338" s="553">
        <v>1400000</v>
      </c>
      <c r="D338" s="553"/>
      <c r="E338" s="553"/>
      <c r="F338" s="553"/>
      <c r="G338" s="553"/>
      <c r="H338" s="574">
        <v>1400000</v>
      </c>
      <c r="I338" s="315"/>
    </row>
    <row r="339" spans="1:9" ht="12.75">
      <c r="A339" s="543"/>
      <c r="B339" s="544"/>
      <c r="C339" s="553"/>
      <c r="D339" s="554"/>
      <c r="E339" s="554"/>
      <c r="F339" s="554"/>
      <c r="G339" s="554"/>
      <c r="H339" s="571"/>
      <c r="I339" s="315"/>
    </row>
    <row r="340" spans="1:9" ht="12.75">
      <c r="A340" s="580" t="s">
        <v>378</v>
      </c>
      <c r="B340" s="598" t="s">
        <v>379</v>
      </c>
      <c r="C340" s="551"/>
      <c r="D340" s="576"/>
      <c r="E340" s="560"/>
      <c r="F340" s="551"/>
      <c r="G340" s="560"/>
      <c r="H340" s="561"/>
      <c r="I340" s="315"/>
    </row>
    <row r="341" spans="1:9" ht="12.75">
      <c r="A341" s="612"/>
      <c r="B341" s="605" t="s">
        <v>380</v>
      </c>
      <c r="C341" s="553">
        <v>730000</v>
      </c>
      <c r="D341" s="606"/>
      <c r="E341" s="96"/>
      <c r="F341" s="553"/>
      <c r="G341" s="96"/>
      <c r="H341" s="574">
        <v>730000</v>
      </c>
      <c r="I341" s="315"/>
    </row>
    <row r="342" spans="1:9" ht="12.75">
      <c r="A342" s="546" t="s">
        <v>381</v>
      </c>
      <c r="B342" s="276" t="s">
        <v>382</v>
      </c>
      <c r="C342" s="547">
        <v>290000</v>
      </c>
      <c r="D342" s="547"/>
      <c r="E342" s="547"/>
      <c r="F342" s="547"/>
      <c r="G342" s="547"/>
      <c r="H342" s="555">
        <v>290000</v>
      </c>
      <c r="I342" s="315"/>
    </row>
    <row r="343" spans="1:9" ht="12.75">
      <c r="A343" s="550" t="s">
        <v>383</v>
      </c>
      <c r="B343" s="332" t="s">
        <v>384</v>
      </c>
      <c r="C343" s="551">
        <v>285000</v>
      </c>
      <c r="D343" s="551"/>
      <c r="E343" s="551"/>
      <c r="F343" s="551"/>
      <c r="G343" s="551"/>
      <c r="H343" s="561"/>
      <c r="I343" s="315"/>
    </row>
    <row r="344" spans="1:9" ht="12.75">
      <c r="A344" s="568"/>
      <c r="B344" s="568"/>
      <c r="C344" s="568"/>
      <c r="D344" s="568"/>
      <c r="E344" s="568" t="s">
        <v>345</v>
      </c>
      <c r="F344" s="568" t="s">
        <v>385</v>
      </c>
      <c r="G344" s="568"/>
      <c r="H344" s="611"/>
      <c r="I344" s="315"/>
    </row>
    <row r="345" spans="1:9" ht="12.75">
      <c r="A345" s="552" t="s">
        <v>386</v>
      </c>
      <c r="B345" s="315" t="s">
        <v>387</v>
      </c>
      <c r="C345" s="553">
        <v>610000</v>
      </c>
      <c r="D345" s="553"/>
      <c r="E345" s="553"/>
      <c r="F345" s="553"/>
      <c r="G345" s="553"/>
      <c r="H345" s="574">
        <v>610000</v>
      </c>
      <c r="I345" s="315"/>
    </row>
    <row r="346" spans="1:9" ht="12.75">
      <c r="A346" s="543"/>
      <c r="B346" s="544" t="s">
        <v>388</v>
      </c>
      <c r="C346" s="554"/>
      <c r="D346" s="554"/>
      <c r="E346" s="554"/>
      <c r="F346" s="554"/>
      <c r="G346" s="554"/>
      <c r="H346" s="571"/>
      <c r="I346" s="315"/>
    </row>
    <row r="347" spans="1:9" ht="12.75">
      <c r="A347" s="546" t="s">
        <v>389</v>
      </c>
      <c r="B347" s="276" t="s">
        <v>390</v>
      </c>
      <c r="C347" s="547">
        <v>275000</v>
      </c>
      <c r="D347" s="547"/>
      <c r="E347" s="547"/>
      <c r="F347" s="547"/>
      <c r="G347" s="547">
        <v>25000</v>
      </c>
      <c r="H347" s="555">
        <v>250000</v>
      </c>
      <c r="I347" s="315"/>
    </row>
    <row r="348" spans="1:9" ht="12.75">
      <c r="A348" s="546" t="s">
        <v>391</v>
      </c>
      <c r="B348" s="276" t="s">
        <v>392</v>
      </c>
      <c r="C348" s="547">
        <v>140000</v>
      </c>
      <c r="D348" s="547"/>
      <c r="E348" s="547"/>
      <c r="F348" s="547"/>
      <c r="G348" s="547"/>
      <c r="H348" s="555">
        <v>140000</v>
      </c>
      <c r="I348" s="315"/>
    </row>
    <row r="349" spans="1:9" ht="12.75">
      <c r="A349" s="546" t="s">
        <v>393</v>
      </c>
      <c r="B349" s="276" t="s">
        <v>394</v>
      </c>
      <c r="C349" s="547">
        <v>3300000</v>
      </c>
      <c r="D349" s="547"/>
      <c r="E349" s="547"/>
      <c r="F349" s="547"/>
      <c r="G349" s="547"/>
      <c r="H349" s="555">
        <v>3300000</v>
      </c>
      <c r="I349" s="315" t="s">
        <v>954</v>
      </c>
    </row>
    <row r="350" spans="1:9" ht="12.75">
      <c r="A350" s="550" t="s">
        <v>395</v>
      </c>
      <c r="B350" s="332" t="s">
        <v>396</v>
      </c>
      <c r="C350" s="551">
        <v>260000</v>
      </c>
      <c r="D350" s="551"/>
      <c r="E350" s="551"/>
      <c r="F350" s="551"/>
      <c r="G350" s="551"/>
      <c r="H350" s="561">
        <v>260000</v>
      </c>
      <c r="I350" s="315"/>
    </row>
    <row r="351" spans="1:9" ht="12.75">
      <c r="A351" s="550" t="s">
        <v>397</v>
      </c>
      <c r="B351" s="332" t="s">
        <v>398</v>
      </c>
      <c r="C351" s="551">
        <v>32000</v>
      </c>
      <c r="D351" s="551"/>
      <c r="E351" s="551"/>
      <c r="F351" s="551"/>
      <c r="G351" s="551"/>
      <c r="H351" s="561"/>
      <c r="I351" s="315"/>
    </row>
    <row r="352" spans="1:9" ht="12.75">
      <c r="A352" s="568"/>
      <c r="B352" s="568"/>
      <c r="C352" s="568"/>
      <c r="D352" s="568"/>
      <c r="E352" s="568" t="s">
        <v>399</v>
      </c>
      <c r="F352" s="568"/>
      <c r="G352" s="568"/>
      <c r="H352" s="611"/>
      <c r="I352" s="315"/>
    </row>
    <row r="353" spans="1:9" ht="12.75">
      <c r="A353" s="552" t="s">
        <v>400</v>
      </c>
      <c r="B353" s="315" t="s">
        <v>401</v>
      </c>
      <c r="C353" s="553">
        <v>345685</v>
      </c>
      <c r="D353" s="553">
        <v>35000</v>
      </c>
      <c r="E353" s="553"/>
      <c r="F353" s="553"/>
      <c r="G353" s="553"/>
      <c r="H353" s="574"/>
      <c r="I353" s="315"/>
    </row>
    <row r="354" spans="1:9" ht="12.75">
      <c r="A354" s="543"/>
      <c r="B354" s="544"/>
      <c r="C354" s="544"/>
      <c r="D354" s="544" t="s">
        <v>402</v>
      </c>
      <c r="E354" s="544"/>
      <c r="F354" s="544"/>
      <c r="G354" s="544"/>
      <c r="H354" s="599"/>
      <c r="I354" s="315"/>
    </row>
    <row r="355" spans="1:9" ht="12.75">
      <c r="A355" s="550" t="s">
        <v>403</v>
      </c>
      <c r="B355" s="332" t="s">
        <v>404</v>
      </c>
      <c r="C355" s="551"/>
      <c r="D355" s="551"/>
      <c r="E355" s="551"/>
      <c r="F355" s="551"/>
      <c r="G355" s="551"/>
      <c r="H355" s="561"/>
      <c r="I355" s="315" t="s">
        <v>857</v>
      </c>
    </row>
    <row r="356" spans="1:9" ht="12.75">
      <c r="A356" s="543"/>
      <c r="B356" s="544" t="s">
        <v>405</v>
      </c>
      <c r="C356" s="554">
        <v>0</v>
      </c>
      <c r="D356" s="554"/>
      <c r="E356" s="554"/>
      <c r="F356" s="554"/>
      <c r="G356" s="554"/>
      <c r="H356" s="571"/>
      <c r="I356" s="315"/>
    </row>
    <row r="357" spans="1:9" ht="12.75">
      <c r="A357" s="550" t="s">
        <v>406</v>
      </c>
      <c r="B357" s="332" t="s">
        <v>407</v>
      </c>
      <c r="C357" s="551"/>
      <c r="D357" s="551"/>
      <c r="E357" s="551"/>
      <c r="F357" s="551"/>
      <c r="G357" s="551"/>
      <c r="H357" s="561"/>
      <c r="I357" s="315"/>
    </row>
    <row r="358" spans="1:9" ht="12.75">
      <c r="A358" s="543"/>
      <c r="B358" s="544" t="s">
        <v>408</v>
      </c>
      <c r="C358" s="554">
        <v>275000</v>
      </c>
      <c r="D358" s="554"/>
      <c r="E358" s="554"/>
      <c r="F358" s="554"/>
      <c r="G358" s="554"/>
      <c r="H358" s="571">
        <v>275000</v>
      </c>
      <c r="I358" s="315"/>
    </row>
    <row r="359" spans="1:9" ht="12.75">
      <c r="A359" s="550" t="s">
        <v>409</v>
      </c>
      <c r="B359" s="332" t="s">
        <v>410</v>
      </c>
      <c r="C359" s="551"/>
      <c r="D359" s="551"/>
      <c r="E359" s="551"/>
      <c r="F359" s="551"/>
      <c r="G359" s="551"/>
      <c r="H359" s="551"/>
      <c r="I359" s="315"/>
    </row>
    <row r="360" spans="1:9" ht="12.75">
      <c r="A360" s="543"/>
      <c r="B360" s="544" t="s">
        <v>411</v>
      </c>
      <c r="C360" s="554">
        <v>180000</v>
      </c>
      <c r="D360" s="554"/>
      <c r="E360" s="554"/>
      <c r="F360" s="554"/>
      <c r="G360" s="554">
        <v>150000</v>
      </c>
      <c r="H360" s="554">
        <v>30000</v>
      </c>
      <c r="I360" s="544"/>
    </row>
    <row r="361" spans="1:9" ht="12.75">
      <c r="A361" s="550" t="s">
        <v>412</v>
      </c>
      <c r="B361" s="332" t="s">
        <v>413</v>
      </c>
      <c r="C361" s="551"/>
      <c r="D361" s="551" t="s">
        <v>414</v>
      </c>
      <c r="E361" s="551"/>
      <c r="F361" s="551"/>
      <c r="G361" s="551"/>
      <c r="H361" s="561"/>
      <c r="I361" s="332"/>
    </row>
    <row r="362" spans="1:9" ht="12.75">
      <c r="A362" s="543"/>
      <c r="B362" s="544" t="s">
        <v>415</v>
      </c>
      <c r="C362" s="554">
        <v>43722</v>
      </c>
      <c r="D362" s="554">
        <v>10580</v>
      </c>
      <c r="E362" s="554"/>
      <c r="F362" s="554"/>
      <c r="G362" s="554"/>
      <c r="H362" s="571"/>
      <c r="I362" s="315"/>
    </row>
    <row r="363" spans="1:9" ht="12.75">
      <c r="A363" s="550" t="s">
        <v>416</v>
      </c>
      <c r="B363" s="332" t="s">
        <v>417</v>
      </c>
      <c r="C363" s="551">
        <v>115000</v>
      </c>
      <c r="D363" s="551">
        <v>25000</v>
      </c>
      <c r="E363" s="551"/>
      <c r="F363" s="551"/>
      <c r="G363" s="551"/>
      <c r="H363" s="561"/>
      <c r="I363" s="315"/>
    </row>
    <row r="364" spans="1:9" ht="12.75">
      <c r="A364" s="568"/>
      <c r="B364" s="568"/>
      <c r="C364" s="568"/>
      <c r="D364" s="568"/>
      <c r="E364" s="568" t="s">
        <v>418</v>
      </c>
      <c r="F364" s="568"/>
      <c r="G364" s="568"/>
      <c r="H364" s="611"/>
      <c r="I364" s="315"/>
    </row>
    <row r="365" spans="1:9" ht="12.75">
      <c r="A365" s="550" t="s">
        <v>419</v>
      </c>
      <c r="B365" s="332" t="s">
        <v>420</v>
      </c>
      <c r="C365" s="551"/>
      <c r="D365" s="551" t="s">
        <v>421</v>
      </c>
      <c r="E365" s="551" t="s">
        <v>345</v>
      </c>
      <c r="F365" s="551"/>
      <c r="G365" s="551"/>
      <c r="H365" s="561"/>
      <c r="I365" s="315"/>
    </row>
    <row r="366" spans="1:9" ht="12.75">
      <c r="A366" s="543"/>
      <c r="B366" s="544" t="s">
        <v>422</v>
      </c>
      <c r="C366" s="554">
        <v>55000</v>
      </c>
      <c r="D366" s="554">
        <v>15000</v>
      </c>
      <c r="E366" s="554"/>
      <c r="F366" s="554"/>
      <c r="G366" s="554"/>
      <c r="H366" s="571"/>
      <c r="I366" s="315"/>
    </row>
    <row r="367" spans="1:9" ht="12.75">
      <c r="A367" s="550" t="s">
        <v>423</v>
      </c>
      <c r="B367" s="332" t="s">
        <v>424</v>
      </c>
      <c r="C367" s="551"/>
      <c r="D367" s="551"/>
      <c r="E367" s="551"/>
      <c r="F367" s="551"/>
      <c r="G367" s="551"/>
      <c r="H367" s="561"/>
      <c r="I367" s="315"/>
    </row>
    <row r="368" spans="1:9" ht="12.75">
      <c r="A368" s="543"/>
      <c r="B368" s="544" t="s">
        <v>425</v>
      </c>
      <c r="C368" s="554">
        <v>80000</v>
      </c>
      <c r="D368" s="554"/>
      <c r="E368" s="554"/>
      <c r="F368" s="554">
        <v>20000</v>
      </c>
      <c r="G368" s="554">
        <v>60000</v>
      </c>
      <c r="H368" s="571"/>
      <c r="I368" s="315"/>
    </row>
    <row r="369" spans="1:9" ht="12.75">
      <c r="A369" s="546" t="s">
        <v>426</v>
      </c>
      <c r="B369" s="276" t="s">
        <v>427</v>
      </c>
      <c r="C369" s="547">
        <v>265000</v>
      </c>
      <c r="D369" s="547"/>
      <c r="E369" s="547"/>
      <c r="F369" s="547"/>
      <c r="G369" s="547"/>
      <c r="H369" s="555">
        <v>265000</v>
      </c>
      <c r="I369" s="315"/>
    </row>
    <row r="370" spans="1:9" ht="12.75">
      <c r="A370" s="552" t="s">
        <v>428</v>
      </c>
      <c r="B370" s="315" t="s">
        <v>404</v>
      </c>
      <c r="C370" s="553"/>
      <c r="D370" s="553"/>
      <c r="E370" s="553"/>
      <c r="F370" s="553"/>
      <c r="G370" s="553"/>
      <c r="H370" s="574"/>
      <c r="I370" s="315"/>
    </row>
    <row r="371" spans="1:9" ht="12.75">
      <c r="A371" s="543"/>
      <c r="B371" s="544" t="s">
        <v>429</v>
      </c>
      <c r="C371" s="554">
        <v>300000</v>
      </c>
      <c r="D371" s="554"/>
      <c r="E371" s="554"/>
      <c r="F371" s="554">
        <v>25000</v>
      </c>
      <c r="G371" s="554">
        <v>275000</v>
      </c>
      <c r="H371" s="571"/>
      <c r="I371" s="315"/>
    </row>
    <row r="372" spans="1:9" ht="12.75">
      <c r="A372" s="546" t="s">
        <v>430</v>
      </c>
      <c r="B372" s="276" t="s">
        <v>431</v>
      </c>
      <c r="C372" s="547">
        <v>87000</v>
      </c>
      <c r="D372" s="547"/>
      <c r="E372" s="547"/>
      <c r="F372" s="547"/>
      <c r="G372" s="547">
        <v>87000</v>
      </c>
      <c r="H372" s="555"/>
      <c r="I372" s="315"/>
    </row>
    <row r="373" spans="1:9" ht="12.75">
      <c r="A373" s="546" t="s">
        <v>432</v>
      </c>
      <c r="B373" s="276" t="s">
        <v>433</v>
      </c>
      <c r="C373" s="547">
        <v>382000</v>
      </c>
      <c r="D373" s="547"/>
      <c r="E373" s="547"/>
      <c r="F373" s="547"/>
      <c r="G373" s="547">
        <v>30000</v>
      </c>
      <c r="H373" s="555">
        <v>352000</v>
      </c>
      <c r="I373" s="315"/>
    </row>
    <row r="374" spans="1:9" ht="12.75">
      <c r="A374" s="552" t="s">
        <v>434</v>
      </c>
      <c r="B374" s="315" t="s">
        <v>435</v>
      </c>
      <c r="C374" s="553">
        <v>115000</v>
      </c>
      <c r="D374" s="553"/>
      <c r="E374" s="553"/>
      <c r="F374" s="553"/>
      <c r="G374" s="553"/>
      <c r="H374" s="574">
        <v>115000</v>
      </c>
      <c r="I374" s="315"/>
    </row>
    <row r="375" spans="1:9" ht="12.75">
      <c r="A375" s="550" t="s">
        <v>436</v>
      </c>
      <c r="B375" s="332" t="s">
        <v>437</v>
      </c>
      <c r="C375" s="551"/>
      <c r="D375" s="551"/>
      <c r="E375" s="551"/>
      <c r="F375" s="551"/>
      <c r="G375" s="551"/>
      <c r="H375" s="561"/>
      <c r="I375" s="315"/>
    </row>
    <row r="376" spans="1:9" ht="12.75">
      <c r="A376" s="543"/>
      <c r="B376" s="544" t="s">
        <v>438</v>
      </c>
      <c r="C376" s="554">
        <v>1117000</v>
      </c>
      <c r="D376" s="554"/>
      <c r="E376" s="554"/>
      <c r="F376" s="554">
        <v>40000</v>
      </c>
      <c r="G376" s="554">
        <v>1077000</v>
      </c>
      <c r="H376" s="571"/>
      <c r="I376" s="315"/>
    </row>
    <row r="377" spans="1:9" ht="12.75">
      <c r="A377" s="552" t="s">
        <v>439</v>
      </c>
      <c r="B377" s="315" t="s">
        <v>440</v>
      </c>
      <c r="C377" s="553">
        <v>353000</v>
      </c>
      <c r="D377" s="553"/>
      <c r="E377" s="553"/>
      <c r="F377" s="553"/>
      <c r="G377" s="553"/>
      <c r="H377" s="574">
        <v>353000</v>
      </c>
      <c r="I377" s="315"/>
    </row>
    <row r="378" spans="1:9" ht="12.75">
      <c r="A378" s="546" t="s">
        <v>441</v>
      </c>
      <c r="B378" s="276" t="s">
        <v>442</v>
      </c>
      <c r="C378" s="547">
        <v>450000</v>
      </c>
      <c r="D378" s="547"/>
      <c r="E378" s="547"/>
      <c r="F378" s="547"/>
      <c r="G378" s="547"/>
      <c r="H378" s="555">
        <v>450000</v>
      </c>
      <c r="I378" s="315"/>
    </row>
    <row r="379" spans="1:9" ht="12.75">
      <c r="A379" s="552" t="s">
        <v>443</v>
      </c>
      <c r="B379" s="315" t="s">
        <v>489</v>
      </c>
      <c r="C379" s="553">
        <v>225000</v>
      </c>
      <c r="D379" s="553"/>
      <c r="E379" s="553"/>
      <c r="F379" s="553"/>
      <c r="G379" s="553"/>
      <c r="H379" s="574">
        <v>225000</v>
      </c>
      <c r="I379" s="315"/>
    </row>
    <row r="380" spans="1:9" ht="12.75">
      <c r="A380" s="550" t="s">
        <v>490</v>
      </c>
      <c r="B380" s="332" t="s">
        <v>491</v>
      </c>
      <c r="C380" s="551"/>
      <c r="D380" s="551"/>
      <c r="E380" s="551"/>
      <c r="F380" s="551"/>
      <c r="G380" s="551"/>
      <c r="H380" s="561"/>
      <c r="I380" s="315" t="s">
        <v>561</v>
      </c>
    </row>
    <row r="381" spans="1:9" ht="12.75">
      <c r="A381" s="543"/>
      <c r="B381" s="544" t="s">
        <v>492</v>
      </c>
      <c r="C381" s="554">
        <v>0</v>
      </c>
      <c r="D381" s="554"/>
      <c r="E381" s="554"/>
      <c r="F381" s="554"/>
      <c r="G381" s="554"/>
      <c r="H381" s="571"/>
      <c r="I381" s="315"/>
    </row>
    <row r="382" spans="1:9" ht="12.75">
      <c r="A382" s="550" t="s">
        <v>493</v>
      </c>
      <c r="B382" s="332" t="s">
        <v>494</v>
      </c>
      <c r="C382" s="551"/>
      <c r="D382" s="551"/>
      <c r="E382" s="551"/>
      <c r="F382" s="551"/>
      <c r="G382" s="551"/>
      <c r="H382" s="561"/>
      <c r="I382" s="315"/>
    </row>
    <row r="383" spans="1:9" ht="12.75">
      <c r="A383" s="543"/>
      <c r="B383" s="544" t="s">
        <v>495</v>
      </c>
      <c r="C383" s="554">
        <v>525000</v>
      </c>
      <c r="D383" s="554"/>
      <c r="E383" s="554"/>
      <c r="F383" s="554"/>
      <c r="G383" s="554">
        <v>30000</v>
      </c>
      <c r="H383" s="571">
        <v>495000</v>
      </c>
      <c r="I383" s="315"/>
    </row>
    <row r="384" spans="1:9" ht="12.75">
      <c r="A384" s="550" t="s">
        <v>496</v>
      </c>
      <c r="B384" s="332" t="s">
        <v>497</v>
      </c>
      <c r="C384" s="551"/>
      <c r="D384" s="551"/>
      <c r="E384" s="551"/>
      <c r="F384" s="551"/>
      <c r="G384" s="551"/>
      <c r="H384" s="561"/>
      <c r="I384" s="315"/>
    </row>
    <row r="385" spans="1:9" ht="12.75">
      <c r="A385" s="543"/>
      <c r="B385" s="544" t="s">
        <v>498</v>
      </c>
      <c r="C385" s="554">
        <v>320000</v>
      </c>
      <c r="D385" s="554"/>
      <c r="E385" s="554"/>
      <c r="F385" s="554"/>
      <c r="G385" s="554"/>
      <c r="H385" s="571">
        <v>320000</v>
      </c>
      <c r="I385" s="315"/>
    </row>
    <row r="386" spans="1:9" ht="12.75">
      <c r="A386" s="550" t="s">
        <v>499</v>
      </c>
      <c r="B386" s="332" t="s">
        <v>500</v>
      </c>
      <c r="C386" s="551">
        <v>110000</v>
      </c>
      <c r="D386" s="551">
        <v>18000</v>
      </c>
      <c r="E386" s="551"/>
      <c r="F386" s="551"/>
      <c r="G386" s="551"/>
      <c r="H386" s="561"/>
      <c r="I386" s="315"/>
    </row>
    <row r="387" spans="1:9" ht="12.75">
      <c r="A387" s="543"/>
      <c r="B387" s="544"/>
      <c r="C387" s="554"/>
      <c r="D387" s="554"/>
      <c r="E387" s="554" t="s">
        <v>501</v>
      </c>
      <c r="F387" s="554"/>
      <c r="G387" s="554"/>
      <c r="H387" s="571"/>
      <c r="I387" s="315"/>
    </row>
    <row r="388" spans="1:9" ht="12.75">
      <c r="A388" s="550" t="s">
        <v>502</v>
      </c>
      <c r="B388" s="332" t="s">
        <v>503</v>
      </c>
      <c r="C388" s="551"/>
      <c r="D388" s="551"/>
      <c r="E388" s="551"/>
      <c r="F388" s="551"/>
      <c r="G388" s="551"/>
      <c r="H388" s="561"/>
      <c r="I388" s="315"/>
    </row>
    <row r="389" spans="1:9" ht="12.75">
      <c r="A389" s="543"/>
      <c r="B389" s="544" t="s">
        <v>504</v>
      </c>
      <c r="C389" s="554">
        <v>963000</v>
      </c>
      <c r="D389" s="554"/>
      <c r="E389" s="554"/>
      <c r="F389" s="554"/>
      <c r="G389" s="554"/>
      <c r="H389" s="571">
        <v>963000</v>
      </c>
      <c r="I389" s="315"/>
    </row>
    <row r="390" spans="1:9" ht="12.75">
      <c r="A390" s="546" t="s">
        <v>505</v>
      </c>
      <c r="B390" s="276" t="s">
        <v>506</v>
      </c>
      <c r="C390" s="547">
        <v>105000</v>
      </c>
      <c r="D390" s="547"/>
      <c r="E390" s="547"/>
      <c r="F390" s="547"/>
      <c r="G390" s="547"/>
      <c r="H390" s="555">
        <v>105000</v>
      </c>
      <c r="I390" s="315"/>
    </row>
    <row r="391" spans="1:9" ht="12.75">
      <c r="A391" s="546" t="s">
        <v>507</v>
      </c>
      <c r="B391" s="276" t="s">
        <v>508</v>
      </c>
      <c r="C391" s="547">
        <v>263000</v>
      </c>
      <c r="D391" s="547"/>
      <c r="E391" s="547"/>
      <c r="F391" s="547"/>
      <c r="G391" s="547">
        <v>23000</v>
      </c>
      <c r="H391" s="555">
        <v>240000</v>
      </c>
      <c r="I391" s="315"/>
    </row>
    <row r="392" spans="1:9" ht="12.75">
      <c r="A392" s="550" t="s">
        <v>509</v>
      </c>
      <c r="B392" s="332" t="s">
        <v>510</v>
      </c>
      <c r="C392" s="551"/>
      <c r="D392" s="551"/>
      <c r="E392" s="551"/>
      <c r="F392" s="551"/>
      <c r="G392" s="551"/>
      <c r="H392" s="561"/>
      <c r="I392" s="315"/>
    </row>
    <row r="393" spans="1:9" ht="12.75">
      <c r="A393" s="543"/>
      <c r="B393" s="544" t="s">
        <v>511</v>
      </c>
      <c r="C393" s="554">
        <v>650000</v>
      </c>
      <c r="D393" s="554"/>
      <c r="E393" s="554"/>
      <c r="F393" s="554"/>
      <c r="G393" s="554"/>
      <c r="H393" s="571">
        <v>650000</v>
      </c>
      <c r="I393" s="315"/>
    </row>
    <row r="394" spans="1:9" ht="12.75">
      <c r="A394" s="550" t="s">
        <v>512</v>
      </c>
      <c r="B394" s="332" t="s">
        <v>513</v>
      </c>
      <c r="C394" s="551"/>
      <c r="D394" s="551"/>
      <c r="E394" s="551"/>
      <c r="F394" s="551"/>
      <c r="G394" s="551"/>
      <c r="H394" s="561"/>
      <c r="I394" s="315"/>
    </row>
    <row r="395" spans="1:9" ht="12.75">
      <c r="A395" s="543"/>
      <c r="B395" s="544" t="s">
        <v>514</v>
      </c>
      <c r="C395" s="554">
        <v>675000</v>
      </c>
      <c r="D395" s="554"/>
      <c r="E395" s="554"/>
      <c r="F395" s="554"/>
      <c r="G395" s="554"/>
      <c r="H395" s="571">
        <v>675000</v>
      </c>
      <c r="I395" s="315"/>
    </row>
    <row r="396" spans="1:9" ht="12.75">
      <c r="A396" s="550" t="s">
        <v>515</v>
      </c>
      <c r="B396" s="332" t="s">
        <v>516</v>
      </c>
      <c r="C396" s="551">
        <v>460800</v>
      </c>
      <c r="D396" s="551">
        <v>210800</v>
      </c>
      <c r="E396" s="551"/>
      <c r="F396" s="551">
        <v>34000</v>
      </c>
      <c r="G396" s="551">
        <v>50000</v>
      </c>
      <c r="H396" s="561">
        <v>140000</v>
      </c>
      <c r="I396" s="315"/>
    </row>
    <row r="397" spans="1:9" ht="12.75">
      <c r="A397" s="568"/>
      <c r="B397" s="568"/>
      <c r="C397" s="568"/>
      <c r="D397" s="568"/>
      <c r="E397" s="568" t="s">
        <v>517</v>
      </c>
      <c r="F397" s="568"/>
      <c r="G397" s="568"/>
      <c r="H397" s="611"/>
      <c r="I397" s="315"/>
    </row>
    <row r="398" spans="1:9" ht="12.75">
      <c r="A398" s="550" t="s">
        <v>518</v>
      </c>
      <c r="B398" s="332" t="s">
        <v>519</v>
      </c>
      <c r="C398" s="551">
        <v>729164</v>
      </c>
      <c r="D398" s="551">
        <v>24025</v>
      </c>
      <c r="E398" s="551"/>
      <c r="F398" s="551">
        <v>250087</v>
      </c>
      <c r="G398" s="551"/>
      <c r="H398" s="561"/>
      <c r="I398" s="315"/>
    </row>
    <row r="399" spans="1:9" ht="12.75">
      <c r="A399" s="544"/>
      <c r="B399" s="544"/>
      <c r="C399" s="554"/>
      <c r="D399" s="554" t="s">
        <v>520</v>
      </c>
      <c r="E399" s="554" t="s">
        <v>521</v>
      </c>
      <c r="F399" s="554"/>
      <c r="G399" s="554"/>
      <c r="H399" s="571"/>
      <c r="I399" s="544"/>
    </row>
    <row r="401" spans="1:9" ht="12.75">
      <c r="A401" s="546" t="s">
        <v>523</v>
      </c>
      <c r="B401" s="276" t="s">
        <v>524</v>
      </c>
      <c r="C401" s="547">
        <v>220000</v>
      </c>
      <c r="D401" s="547"/>
      <c r="E401" s="547"/>
      <c r="F401" s="547"/>
      <c r="G401" s="547"/>
      <c r="H401" s="555">
        <v>220000</v>
      </c>
      <c r="I401" s="332"/>
    </row>
    <row r="402" spans="1:9" ht="12.75">
      <c r="A402" s="550" t="s">
        <v>525</v>
      </c>
      <c r="B402" s="332" t="s">
        <v>526</v>
      </c>
      <c r="C402" s="551">
        <v>236405</v>
      </c>
      <c r="D402" s="551"/>
      <c r="E402" s="551"/>
      <c r="F402" s="551"/>
      <c r="G402" s="551"/>
      <c r="H402" s="561"/>
      <c r="I402" s="315"/>
    </row>
    <row r="403" spans="1:9" ht="12.75">
      <c r="A403" s="552"/>
      <c r="B403" s="315" t="s">
        <v>527</v>
      </c>
      <c r="C403" s="553"/>
      <c r="D403" s="553" t="s">
        <v>528</v>
      </c>
      <c r="E403" s="553" t="s">
        <v>421</v>
      </c>
      <c r="F403" s="553"/>
      <c r="G403" s="553"/>
      <c r="H403" s="574"/>
      <c r="I403" s="315"/>
    </row>
    <row r="404" spans="1:9" ht="12.75">
      <c r="A404" s="550" t="s">
        <v>529</v>
      </c>
      <c r="B404" s="332" t="s">
        <v>530</v>
      </c>
      <c r="C404" s="551">
        <v>505383</v>
      </c>
      <c r="D404" s="551">
        <v>5928</v>
      </c>
      <c r="E404" s="551"/>
      <c r="F404" s="551">
        <v>50000</v>
      </c>
      <c r="G404" s="551">
        <v>50000</v>
      </c>
      <c r="H404" s="561">
        <v>100000</v>
      </c>
      <c r="I404" s="315"/>
    </row>
    <row r="405" spans="1:9" ht="12.75">
      <c r="A405" s="544"/>
      <c r="B405" s="544"/>
      <c r="C405" s="554"/>
      <c r="D405" s="554" t="s">
        <v>531</v>
      </c>
      <c r="E405" s="554" t="s">
        <v>532</v>
      </c>
      <c r="F405" s="554"/>
      <c r="G405" s="554"/>
      <c r="H405" s="571"/>
      <c r="I405" s="315"/>
    </row>
    <row r="406" spans="1:9" ht="12.75">
      <c r="A406" s="550" t="s">
        <v>533</v>
      </c>
      <c r="B406" s="332" t="s">
        <v>534</v>
      </c>
      <c r="C406" s="551"/>
      <c r="D406" s="551"/>
      <c r="E406" s="551"/>
      <c r="F406" s="551"/>
      <c r="G406" s="551"/>
      <c r="H406" s="561"/>
      <c r="I406" s="315"/>
    </row>
    <row r="407" spans="1:9" ht="12.75">
      <c r="A407" s="543"/>
      <c r="B407" s="544" t="s">
        <v>535</v>
      </c>
      <c r="C407" s="554">
        <v>300000</v>
      </c>
      <c r="D407" s="554"/>
      <c r="E407" s="554"/>
      <c r="F407" s="554"/>
      <c r="G407" s="554"/>
      <c r="H407" s="571">
        <v>300000</v>
      </c>
      <c r="I407" s="315"/>
    </row>
    <row r="408" spans="1:9" ht="12.75">
      <c r="A408" s="550" t="s">
        <v>536</v>
      </c>
      <c r="B408" s="332" t="s">
        <v>537</v>
      </c>
      <c r="C408" s="551"/>
      <c r="D408" s="551"/>
      <c r="E408" s="551"/>
      <c r="F408" s="551"/>
      <c r="G408" s="551"/>
      <c r="H408" s="561"/>
      <c r="I408" s="315"/>
    </row>
    <row r="409" spans="1:9" ht="12.75">
      <c r="A409" s="543"/>
      <c r="B409" s="544" t="s">
        <v>538</v>
      </c>
      <c r="C409" s="554">
        <v>6000000</v>
      </c>
      <c r="D409" s="554"/>
      <c r="E409" s="554"/>
      <c r="F409" s="554"/>
      <c r="G409" s="554"/>
      <c r="H409" s="571">
        <v>6000000</v>
      </c>
      <c r="I409" s="315"/>
    </row>
    <row r="410" spans="1:9" ht="12.75">
      <c r="A410" s="550" t="s">
        <v>539</v>
      </c>
      <c r="B410" s="332" t="s">
        <v>540</v>
      </c>
      <c r="C410" s="551"/>
      <c r="D410" s="551"/>
      <c r="E410" s="551"/>
      <c r="F410" s="551"/>
      <c r="G410" s="551"/>
      <c r="H410" s="561"/>
      <c r="I410" s="315"/>
    </row>
    <row r="411" spans="1:9" ht="12.75">
      <c r="A411" s="543"/>
      <c r="B411" s="544" t="s">
        <v>541</v>
      </c>
      <c r="C411" s="554">
        <v>760000</v>
      </c>
      <c r="D411" s="554"/>
      <c r="E411" s="554"/>
      <c r="F411" s="554">
        <v>30000</v>
      </c>
      <c r="G411" s="554">
        <v>730000</v>
      </c>
      <c r="H411" s="571"/>
      <c r="I411" s="315"/>
    </row>
    <row r="412" spans="1:9" ht="12.75">
      <c r="A412" s="550" t="s">
        <v>542</v>
      </c>
      <c r="B412" s="332" t="s">
        <v>543</v>
      </c>
      <c r="C412" s="551"/>
      <c r="D412" s="551"/>
      <c r="E412" s="551"/>
      <c r="F412" s="551"/>
      <c r="G412" s="551"/>
      <c r="H412" s="561"/>
      <c r="I412" s="315"/>
    </row>
    <row r="413" spans="1:9" ht="12.75">
      <c r="A413" s="543"/>
      <c r="B413" s="544" t="s">
        <v>544</v>
      </c>
      <c r="C413" s="554">
        <v>185000</v>
      </c>
      <c r="D413" s="554"/>
      <c r="E413" s="554"/>
      <c r="F413" s="554"/>
      <c r="G413" s="554"/>
      <c r="H413" s="571">
        <v>185000</v>
      </c>
      <c r="I413" s="315"/>
    </row>
    <row r="414" spans="1:9" ht="12.75">
      <c r="A414" s="550" t="s">
        <v>545</v>
      </c>
      <c r="B414" s="332" t="s">
        <v>546</v>
      </c>
      <c r="C414" s="551"/>
      <c r="D414" s="551"/>
      <c r="E414" s="551"/>
      <c r="F414" s="551"/>
      <c r="G414" s="551"/>
      <c r="H414" s="561"/>
      <c r="I414" s="315" t="s">
        <v>522</v>
      </c>
    </row>
    <row r="415" spans="1:9" ht="12.75">
      <c r="A415" s="543"/>
      <c r="B415" s="544" t="s">
        <v>547</v>
      </c>
      <c r="C415" s="554">
        <v>225000</v>
      </c>
      <c r="D415" s="554"/>
      <c r="E415" s="554"/>
      <c r="F415" s="554"/>
      <c r="G415" s="554"/>
      <c r="H415" s="571">
        <v>225000</v>
      </c>
      <c r="I415" s="315"/>
    </row>
    <row r="416" spans="1:9" ht="12.75">
      <c r="A416" s="550" t="s">
        <v>548</v>
      </c>
      <c r="B416" s="332" t="s">
        <v>549</v>
      </c>
      <c r="C416" s="551"/>
      <c r="D416" s="551"/>
      <c r="E416" s="551" t="s">
        <v>550</v>
      </c>
      <c r="F416" s="551"/>
      <c r="G416" s="551"/>
      <c r="H416" s="561"/>
      <c r="I416" s="315"/>
    </row>
    <row r="417" spans="1:9" ht="12.75">
      <c r="A417" s="543"/>
      <c r="B417" s="544" t="s">
        <v>551</v>
      </c>
      <c r="C417" s="554">
        <v>495000</v>
      </c>
      <c r="D417" s="554"/>
      <c r="E417" s="554"/>
      <c r="F417" s="554">
        <v>465000</v>
      </c>
      <c r="G417" s="554"/>
      <c r="H417" s="571"/>
      <c r="I417" s="315"/>
    </row>
    <row r="418" spans="1:9" ht="12.75">
      <c r="A418" s="550" t="s">
        <v>552</v>
      </c>
      <c r="B418" s="332" t="s">
        <v>553</v>
      </c>
      <c r="C418" s="551"/>
      <c r="D418" s="551"/>
      <c r="E418" s="551"/>
      <c r="F418" s="551"/>
      <c r="G418" s="551"/>
      <c r="H418" s="561"/>
      <c r="I418" s="315"/>
    </row>
    <row r="419" spans="1:9" ht="12.75">
      <c r="A419" s="543"/>
      <c r="B419" s="544" t="s">
        <v>554</v>
      </c>
      <c r="C419" s="554">
        <v>585000</v>
      </c>
      <c r="D419" s="554"/>
      <c r="E419" s="554"/>
      <c r="F419" s="554"/>
      <c r="G419" s="554"/>
      <c r="H419" s="571">
        <v>585000</v>
      </c>
      <c r="I419" s="315"/>
    </row>
    <row r="420" spans="1:9" ht="12.75">
      <c r="A420" s="550" t="s">
        <v>555</v>
      </c>
      <c r="B420" s="332" t="s">
        <v>556</v>
      </c>
      <c r="C420" s="551"/>
      <c r="D420" s="551"/>
      <c r="E420" s="551" t="s">
        <v>557</v>
      </c>
      <c r="F420" s="551"/>
      <c r="G420" s="551"/>
      <c r="H420" s="561"/>
      <c r="I420" s="315"/>
    </row>
    <row r="421" spans="1:9" ht="12.75">
      <c r="A421" s="543"/>
      <c r="B421" s="544" t="s">
        <v>558</v>
      </c>
      <c r="C421" s="554">
        <v>115000</v>
      </c>
      <c r="D421" s="554">
        <v>20000</v>
      </c>
      <c r="E421" s="554"/>
      <c r="F421" s="554"/>
      <c r="G421" s="554"/>
      <c r="H421" s="571"/>
      <c r="I421" s="315"/>
    </row>
    <row r="422" spans="1:9" ht="12.75">
      <c r="A422" s="582" t="s">
        <v>559</v>
      </c>
      <c r="B422" s="583" t="s">
        <v>560</v>
      </c>
      <c r="C422" s="584"/>
      <c r="D422" s="584"/>
      <c r="E422" s="584" t="s">
        <v>345</v>
      </c>
      <c r="F422" s="584"/>
      <c r="G422" s="584"/>
      <c r="H422" s="600"/>
      <c r="I422" s="567"/>
    </row>
    <row r="423" spans="1:9" ht="12.75">
      <c r="A423" s="589"/>
      <c r="B423" s="568" t="s">
        <v>562</v>
      </c>
      <c r="C423" s="590">
        <v>437500</v>
      </c>
      <c r="D423" s="590"/>
      <c r="E423" s="590"/>
      <c r="F423" s="590">
        <v>412500</v>
      </c>
      <c r="G423" s="590"/>
      <c r="H423" s="602"/>
      <c r="I423" s="567"/>
    </row>
    <row r="424" spans="1:9" ht="12.75">
      <c r="A424" s="582" t="s">
        <v>563</v>
      </c>
      <c r="B424" s="583" t="s">
        <v>564</v>
      </c>
      <c r="C424" s="584">
        <v>62000</v>
      </c>
      <c r="D424" s="584"/>
      <c r="E424" s="584"/>
      <c r="F424" s="584"/>
      <c r="G424" s="584"/>
      <c r="H424" s="600"/>
      <c r="I424" s="567" t="s">
        <v>565</v>
      </c>
    </row>
    <row r="425" spans="1:9" ht="12.75">
      <c r="A425" s="586"/>
      <c r="B425" s="567"/>
      <c r="C425" s="587"/>
      <c r="D425" s="587"/>
      <c r="E425" s="587" t="s">
        <v>566</v>
      </c>
      <c r="F425" s="587"/>
      <c r="G425" s="587"/>
      <c r="H425" s="601"/>
      <c r="I425" s="567"/>
    </row>
    <row r="426" spans="1:9" ht="12.75">
      <c r="A426" s="582" t="s">
        <v>567</v>
      </c>
      <c r="B426" s="583" t="s">
        <v>568</v>
      </c>
      <c r="C426" s="584"/>
      <c r="D426" s="584"/>
      <c r="E426" s="584"/>
      <c r="F426" s="584"/>
      <c r="G426" s="584"/>
      <c r="H426" s="600"/>
      <c r="I426" s="567"/>
    </row>
    <row r="427" spans="1:9" ht="12.75">
      <c r="A427" s="589"/>
      <c r="B427" s="568" t="s">
        <v>569</v>
      </c>
      <c r="C427" s="590">
        <v>335000</v>
      </c>
      <c r="D427" s="590"/>
      <c r="E427" s="590"/>
      <c r="F427" s="590">
        <v>335000</v>
      </c>
      <c r="G427" s="590"/>
      <c r="H427" s="602"/>
      <c r="I427" s="568"/>
    </row>
    <row r="429" spans="1:9" ht="12.75">
      <c r="A429" s="556" t="s">
        <v>570</v>
      </c>
      <c r="B429" s="549" t="s">
        <v>571</v>
      </c>
      <c r="C429" s="572"/>
      <c r="D429" s="408">
        <f>+D431+D433+D435+D437</f>
        <v>87960</v>
      </c>
      <c r="E429" s="408">
        <f>+E431+E433+E435+E437</f>
        <v>100000</v>
      </c>
      <c r="F429" s="408">
        <f>+F431+F433+F435+F437</f>
        <v>330000</v>
      </c>
      <c r="G429" s="408">
        <f>+G431+G433+G435+G437</f>
        <v>0</v>
      </c>
      <c r="H429" s="408">
        <f>+H431+H433+H435+H437</f>
        <v>0</v>
      </c>
      <c r="I429" s="332"/>
    </row>
    <row r="430" spans="1:9" ht="12.75">
      <c r="A430" s="550" t="s">
        <v>572</v>
      </c>
      <c r="B430" s="332" t="s">
        <v>573</v>
      </c>
      <c r="C430" s="551"/>
      <c r="D430" s="551"/>
      <c r="E430" s="551"/>
      <c r="F430" s="551"/>
      <c r="G430" s="551"/>
      <c r="H430" s="561"/>
      <c r="I430" s="315"/>
    </row>
    <row r="431" spans="1:9" ht="12.75">
      <c r="A431" s="543"/>
      <c r="B431" s="544" t="s">
        <v>574</v>
      </c>
      <c r="C431" s="554">
        <v>16024</v>
      </c>
      <c r="D431" s="554">
        <v>16024</v>
      </c>
      <c r="E431" s="554"/>
      <c r="F431" s="554"/>
      <c r="G431" s="554"/>
      <c r="H431" s="571"/>
      <c r="I431" s="315"/>
    </row>
    <row r="432" spans="1:9" ht="12.75">
      <c r="A432" s="552" t="s">
        <v>575</v>
      </c>
      <c r="B432" s="315" t="s">
        <v>576</v>
      </c>
      <c r="C432" s="553"/>
      <c r="D432" s="553"/>
      <c r="E432" s="553"/>
      <c r="F432" s="553"/>
      <c r="G432" s="553"/>
      <c r="H432" s="574"/>
      <c r="I432" s="315"/>
    </row>
    <row r="433" spans="1:9" ht="12.75">
      <c r="A433" s="543"/>
      <c r="B433" s="544" t="s">
        <v>577</v>
      </c>
      <c r="C433" s="554">
        <v>71936</v>
      </c>
      <c r="D433" s="554">
        <v>71936</v>
      </c>
      <c r="E433" s="554"/>
      <c r="F433" s="554"/>
      <c r="G433" s="554"/>
      <c r="H433" s="571"/>
      <c r="I433" s="315"/>
    </row>
    <row r="434" spans="1:9" ht="12.75">
      <c r="A434" s="550" t="s">
        <v>578</v>
      </c>
      <c r="B434" s="332" t="s">
        <v>579</v>
      </c>
      <c r="C434" s="551"/>
      <c r="D434" s="551"/>
      <c r="E434" s="551"/>
      <c r="F434" s="551"/>
      <c r="G434" s="551"/>
      <c r="H434" s="561"/>
      <c r="I434" s="315" t="s">
        <v>858</v>
      </c>
    </row>
    <row r="435" spans="1:9" ht="12.75">
      <c r="A435" s="543"/>
      <c r="B435" s="544" t="s">
        <v>580</v>
      </c>
      <c r="C435" s="554">
        <v>0</v>
      </c>
      <c r="D435" s="554"/>
      <c r="E435" s="554"/>
      <c r="F435" s="554"/>
      <c r="G435" s="554"/>
      <c r="H435" s="571"/>
      <c r="I435" s="315"/>
    </row>
    <row r="436" spans="1:9" ht="12.75">
      <c r="A436" s="582" t="s">
        <v>581</v>
      </c>
      <c r="B436" s="583" t="s">
        <v>582</v>
      </c>
      <c r="C436" s="584"/>
      <c r="D436" s="584"/>
      <c r="E436" s="584"/>
      <c r="F436" s="584"/>
      <c r="G436" s="584"/>
      <c r="H436" s="585"/>
      <c r="I436" s="567"/>
    </row>
    <row r="437" spans="1:9" ht="12.75">
      <c r="A437" s="586"/>
      <c r="B437" s="567" t="s">
        <v>583</v>
      </c>
      <c r="C437" s="587">
        <v>430000</v>
      </c>
      <c r="D437" s="587"/>
      <c r="E437" s="587">
        <v>100000</v>
      </c>
      <c r="F437" s="587">
        <v>330000</v>
      </c>
      <c r="G437" s="587"/>
      <c r="H437" s="588"/>
      <c r="I437" s="567"/>
    </row>
    <row r="438" spans="1:9" ht="12.75">
      <c r="A438" s="589"/>
      <c r="B438" s="568" t="s">
        <v>584</v>
      </c>
      <c r="C438" s="590"/>
      <c r="D438" s="590"/>
      <c r="E438" s="590"/>
      <c r="F438" s="590"/>
      <c r="G438" s="590"/>
      <c r="H438" s="591"/>
      <c r="I438" s="568"/>
    </row>
    <row r="443" spans="1:5" ht="12.75">
      <c r="A443" s="322" t="s">
        <v>922</v>
      </c>
      <c r="B443" s="322" t="s">
        <v>585</v>
      </c>
      <c r="C443" s="322">
        <v>2003</v>
      </c>
      <c r="D443" s="322">
        <v>2004</v>
      </c>
      <c r="E443" s="322">
        <v>2005</v>
      </c>
    </row>
    <row r="444" spans="1:5" ht="12.75">
      <c r="A444" s="595"/>
      <c r="B444" s="595"/>
      <c r="C444" s="595"/>
      <c r="D444" s="595"/>
      <c r="E444" s="595"/>
    </row>
    <row r="445" spans="1:5" ht="12.75">
      <c r="A445" s="307">
        <v>1</v>
      </c>
      <c r="B445" s="311" t="s">
        <v>586</v>
      </c>
      <c r="C445" s="557">
        <f>+E9+E18+E41+E45</f>
        <v>588000</v>
      </c>
      <c r="D445" s="557">
        <f>+F9+F18+F41+F45</f>
        <v>5828450</v>
      </c>
      <c r="E445" s="557">
        <f>+G9+G18+G41+G45</f>
        <v>3796709</v>
      </c>
    </row>
    <row r="446" spans="1:5" ht="12.75">
      <c r="A446" s="546" t="s">
        <v>928</v>
      </c>
      <c r="B446" s="276" t="s">
        <v>587</v>
      </c>
      <c r="C446" s="547"/>
      <c r="D446" s="547"/>
      <c r="E446" s="547"/>
    </row>
    <row r="447" spans="1:5" ht="12.75">
      <c r="A447" s="546" t="s">
        <v>941</v>
      </c>
      <c r="B447" s="276" t="s">
        <v>942</v>
      </c>
      <c r="C447" s="547"/>
      <c r="D447" s="547"/>
      <c r="E447" s="547"/>
    </row>
    <row r="448" spans="1:5" ht="12.75">
      <c r="A448" s="546" t="s">
        <v>980</v>
      </c>
      <c r="B448" s="276" t="s">
        <v>981</v>
      </c>
      <c r="C448" s="547"/>
      <c r="D448" s="547"/>
      <c r="E448" s="547"/>
    </row>
    <row r="449" spans="1:5" ht="12.75">
      <c r="A449" s="546" t="s">
        <v>986</v>
      </c>
      <c r="B449" s="276" t="s">
        <v>588</v>
      </c>
      <c r="C449" s="547"/>
      <c r="D449" s="547"/>
      <c r="E449" s="547"/>
    </row>
    <row r="450" spans="1:5" ht="12.75">
      <c r="A450" s="552"/>
      <c r="B450" s="315"/>
      <c r="C450" s="553"/>
      <c r="D450" s="553"/>
      <c r="E450" s="553"/>
    </row>
    <row r="451" spans="1:5" ht="12.75">
      <c r="A451" s="307">
        <v>2</v>
      </c>
      <c r="B451" s="311" t="s">
        <v>589</v>
      </c>
      <c r="C451" s="557">
        <f>+E53+E66+E106+E111+E147+E166+E171+E184+E202+E222</f>
        <v>200000</v>
      </c>
      <c r="D451" s="557">
        <f>+F53+F66+F106+F111+F147+F166+F171+F184+F202+F222</f>
        <v>6312000</v>
      </c>
      <c r="E451" s="557">
        <f>+G53+G66+G106+G111+G147+G166+G171+G184+G202+G222</f>
        <v>7391000</v>
      </c>
    </row>
    <row r="452" spans="1:5" ht="12.75">
      <c r="A452" s="546" t="s">
        <v>999</v>
      </c>
      <c r="B452" s="276" t="s">
        <v>1000</v>
      </c>
      <c r="C452" s="547"/>
      <c r="D452" s="547"/>
      <c r="E452" s="547"/>
    </row>
    <row r="453" spans="1:5" ht="12.75">
      <c r="A453" s="546" t="s">
        <v>1020</v>
      </c>
      <c r="B453" s="276" t="s">
        <v>590</v>
      </c>
      <c r="C453" s="547"/>
      <c r="D453" s="547"/>
      <c r="E453" s="547"/>
    </row>
    <row r="454" spans="1:5" ht="12.75">
      <c r="A454" s="546" t="s">
        <v>1079</v>
      </c>
      <c r="B454" s="276" t="s">
        <v>1080</v>
      </c>
      <c r="C454" s="547"/>
      <c r="D454" s="547"/>
      <c r="E454" s="547"/>
    </row>
    <row r="455" spans="1:5" ht="12.75">
      <c r="A455" s="546" t="s">
        <v>1083</v>
      </c>
      <c r="B455" s="276" t="s">
        <v>591</v>
      </c>
      <c r="C455" s="547"/>
      <c r="D455" s="547"/>
      <c r="E455" s="547"/>
    </row>
    <row r="456" spans="1:5" ht="12.75">
      <c r="A456" s="546" t="s">
        <v>1135</v>
      </c>
      <c r="B456" s="276" t="s">
        <v>1136</v>
      </c>
      <c r="C456" s="547"/>
      <c r="D456" s="547"/>
      <c r="E456" s="547"/>
    </row>
    <row r="457" spans="1:5" ht="12.75">
      <c r="A457" s="546" t="s">
        <v>1162</v>
      </c>
      <c r="B457" s="276" t="s">
        <v>1163</v>
      </c>
      <c r="C457" s="547"/>
      <c r="D457" s="547"/>
      <c r="E457" s="547"/>
    </row>
    <row r="458" spans="1:5" ht="12.75">
      <c r="A458" s="546" t="s">
        <v>1</v>
      </c>
      <c r="B458" s="276" t="s">
        <v>592</v>
      </c>
      <c r="C458" s="547"/>
      <c r="D458" s="547"/>
      <c r="E458" s="547"/>
    </row>
    <row r="459" spans="1:5" ht="12.75">
      <c r="A459" s="546" t="s">
        <v>22</v>
      </c>
      <c r="B459" s="276" t="s">
        <v>593</v>
      </c>
      <c r="C459" s="547"/>
      <c r="D459" s="547"/>
      <c r="E459" s="547"/>
    </row>
    <row r="460" spans="1:5" ht="12.75">
      <c r="A460" s="546" t="s">
        <v>171</v>
      </c>
      <c r="B460" s="276" t="s">
        <v>594</v>
      </c>
      <c r="C460" s="547"/>
      <c r="D460" s="547"/>
      <c r="E460" s="547"/>
    </row>
    <row r="461" spans="1:5" ht="12.75">
      <c r="A461" s="546" t="s">
        <v>207</v>
      </c>
      <c r="B461" s="276" t="s">
        <v>208</v>
      </c>
      <c r="C461" s="547"/>
      <c r="D461" s="547"/>
      <c r="E461" s="547"/>
    </row>
    <row r="462" spans="1:5" ht="12.75">
      <c r="A462" s="552"/>
      <c r="B462" s="315"/>
      <c r="C462" s="553"/>
      <c r="D462" s="553"/>
      <c r="E462" s="553"/>
    </row>
    <row r="463" spans="1:5" ht="12.75">
      <c r="A463" s="307">
        <v>3</v>
      </c>
      <c r="B463" s="311" t="s">
        <v>595</v>
      </c>
      <c r="C463" s="557">
        <f>+E242+E289+E429</f>
        <v>4982800</v>
      </c>
      <c r="D463" s="557">
        <f>+F242+F289+F429</f>
        <v>6022491</v>
      </c>
      <c r="E463" s="557">
        <f>+G242+G289+G429</f>
        <v>12827000</v>
      </c>
    </row>
    <row r="464" spans="1:5" ht="12.75">
      <c r="A464" s="546" t="s">
        <v>218</v>
      </c>
      <c r="B464" s="276" t="s">
        <v>596</v>
      </c>
      <c r="C464" s="547"/>
      <c r="D464" s="547"/>
      <c r="E464" s="547"/>
    </row>
    <row r="465" spans="1:5" ht="12.75">
      <c r="A465" s="546" t="s">
        <v>291</v>
      </c>
      <c r="B465" s="276" t="s">
        <v>292</v>
      </c>
      <c r="C465" s="547"/>
      <c r="D465" s="547"/>
      <c r="E465" s="547"/>
    </row>
    <row r="466" spans="1:5" ht="12.75">
      <c r="A466" s="546" t="s">
        <v>570</v>
      </c>
      <c r="B466" s="276" t="s">
        <v>571</v>
      </c>
      <c r="C466" s="547"/>
      <c r="D466" s="547"/>
      <c r="E466" s="547"/>
    </row>
    <row r="467" spans="1:5" ht="12.75">
      <c r="A467" s="613"/>
      <c r="B467" s="575"/>
      <c r="C467" s="418"/>
      <c r="D467" s="418"/>
      <c r="E467" s="418"/>
    </row>
    <row r="468" spans="2:5" ht="12.75">
      <c r="B468" s="577" t="s">
        <v>597</v>
      </c>
      <c r="C468" s="596">
        <f>SUM(C445:C467)</f>
        <v>5770800</v>
      </c>
      <c r="D468" s="596">
        <f>SUM(D445:D467)</f>
        <v>18162941</v>
      </c>
      <c r="E468" s="596">
        <f>+G8+G52+G241</f>
        <v>24014709</v>
      </c>
    </row>
    <row r="469" spans="2:5" ht="12.75">
      <c r="B469" s="311" t="s">
        <v>598</v>
      </c>
      <c r="C469" s="547">
        <v>2500000</v>
      </c>
      <c r="D469" s="175"/>
      <c r="E469" s="175"/>
    </row>
    <row r="470" spans="2:5" ht="12.75">
      <c r="B470" s="311" t="s">
        <v>599</v>
      </c>
      <c r="C470" s="547">
        <v>1442709</v>
      </c>
      <c r="D470" s="175"/>
      <c r="E470" s="175"/>
    </row>
    <row r="471" spans="2:5" ht="12.75">
      <c r="B471" s="594"/>
      <c r="C471" s="551"/>
      <c r="D471" s="175"/>
      <c r="E471" s="175"/>
    </row>
    <row r="472" spans="2:3" ht="12.75">
      <c r="B472" s="595" t="s">
        <v>600</v>
      </c>
      <c r="C472" s="614">
        <f>SUM(C468:C471)</f>
        <v>9713509</v>
      </c>
    </row>
  </sheetData>
  <printOptions horizontalCentered="1" verticalCentered="1"/>
  <pageMargins left="0.7874015748031497" right="0.7874015748031497" top="0.5905511811023623" bottom="0.5905511811023623" header="0.5118110236220472" footer="0.5118110236220472"/>
  <pageSetup horizontalDpi="300" verticalDpi="300" orientation="landscape" paperSize="9" r:id="rId2"/>
  <headerFooter alignWithMargins="0">
    <oddFooter>&amp;CStrona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8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5.00390625" style="0" customWidth="1"/>
    <col min="2" max="2" width="7.875" style="0" customWidth="1"/>
    <col min="3" max="3" width="64.00390625" style="0" customWidth="1"/>
    <col min="4" max="4" width="12.125" style="1" customWidth="1"/>
  </cols>
  <sheetData>
    <row r="1" ht="12.75">
      <c r="C1" s="625" t="s">
        <v>665</v>
      </c>
    </row>
    <row r="2" ht="12.75">
      <c r="D2" s="616" t="s">
        <v>659</v>
      </c>
    </row>
    <row r="3" ht="12.75">
      <c r="D3" s="616" t="s">
        <v>660</v>
      </c>
    </row>
    <row r="4" ht="12.75">
      <c r="D4" s="616" t="s">
        <v>661</v>
      </c>
    </row>
    <row r="5" ht="12.75">
      <c r="C5" s="625"/>
    </row>
    <row r="6" ht="12.75">
      <c r="C6" s="625"/>
    </row>
    <row r="7" spans="2:3" ht="15.75">
      <c r="B7" s="13"/>
      <c r="C7" s="626" t="s">
        <v>797</v>
      </c>
    </row>
    <row r="8" spans="2:3" ht="12.75">
      <c r="B8" s="10"/>
      <c r="C8" s="626" t="s">
        <v>898</v>
      </c>
    </row>
    <row r="9" spans="2:3" ht="12.75">
      <c r="B9" s="10"/>
      <c r="C9" s="626"/>
    </row>
    <row r="10" ht="12.75">
      <c r="B10" s="10"/>
    </row>
    <row r="11" ht="12.75">
      <c r="B11" s="627" t="s">
        <v>798</v>
      </c>
    </row>
    <row r="12" ht="13.5" thickBot="1"/>
    <row r="13" spans="1:4" ht="13.5" thickBot="1">
      <c r="A13" s="192" t="s">
        <v>795</v>
      </c>
      <c r="B13" s="192" t="s">
        <v>697</v>
      </c>
      <c r="C13" s="193" t="s">
        <v>684</v>
      </c>
      <c r="D13" s="194" t="s">
        <v>901</v>
      </c>
    </row>
    <row r="14" spans="1:4" ht="13.5" thickBot="1">
      <c r="A14" s="160">
        <v>400</v>
      </c>
      <c r="B14" s="160">
        <v>40002</v>
      </c>
      <c r="C14" s="195" t="s">
        <v>799</v>
      </c>
      <c r="D14" s="187">
        <f>SUM(D15:D16)</f>
        <v>1330000</v>
      </c>
    </row>
    <row r="15" spans="1:4" ht="25.5">
      <c r="A15" s="122"/>
      <c r="B15" s="196"/>
      <c r="C15" s="197" t="s">
        <v>800</v>
      </c>
      <c r="D15" s="151">
        <v>600000</v>
      </c>
    </row>
    <row r="16" spans="1:4" ht="13.5" thickBot="1">
      <c r="A16" s="122"/>
      <c r="B16" s="108"/>
      <c r="C16" s="198" t="s">
        <v>601</v>
      </c>
      <c r="D16" s="126">
        <v>730000</v>
      </c>
    </row>
    <row r="17" spans="1:4" ht="13.5" thickBot="1">
      <c r="A17" s="160">
        <v>700</v>
      </c>
      <c r="B17" s="160">
        <v>70001</v>
      </c>
      <c r="C17" s="200" t="s">
        <v>801</v>
      </c>
      <c r="D17" s="178">
        <f>SUM(D18:D19)</f>
        <v>220000</v>
      </c>
    </row>
    <row r="18" spans="1:4" ht="12.75">
      <c r="A18" s="122"/>
      <c r="B18" s="196"/>
      <c r="C18" s="197" t="s">
        <v>802</v>
      </c>
      <c r="D18" s="90">
        <v>120000</v>
      </c>
    </row>
    <row r="19" spans="1:4" ht="13.5" thickBot="1">
      <c r="A19" s="122"/>
      <c r="B19" s="108"/>
      <c r="C19" s="198" t="s">
        <v>487</v>
      </c>
      <c r="D19" s="90">
        <v>100000</v>
      </c>
    </row>
    <row r="20" spans="1:4" ht="13.5" thickBot="1">
      <c r="A20" s="70"/>
      <c r="B20" s="71"/>
      <c r="C20" s="201" t="s">
        <v>803</v>
      </c>
      <c r="D20" s="92">
        <f>SUM(D14,D17)</f>
        <v>1550000</v>
      </c>
    </row>
    <row r="23" ht="12.75">
      <c r="B23" s="10" t="s">
        <v>804</v>
      </c>
    </row>
    <row r="24" ht="13.5" thickBot="1"/>
    <row r="25" spans="1:4" ht="13.5" thickBot="1">
      <c r="A25" s="192" t="s">
        <v>795</v>
      </c>
      <c r="B25" s="193" t="s">
        <v>697</v>
      </c>
      <c r="C25" s="193" t="s">
        <v>684</v>
      </c>
      <c r="D25" s="194" t="s">
        <v>901</v>
      </c>
    </row>
    <row r="26" spans="1:4" ht="38.25">
      <c r="A26" s="202">
        <v>851</v>
      </c>
      <c r="B26" s="203">
        <v>85152</v>
      </c>
      <c r="C26" s="204" t="s">
        <v>805</v>
      </c>
      <c r="D26" s="205">
        <v>1700</v>
      </c>
    </row>
    <row r="27" spans="1:4" ht="38.25">
      <c r="A27" s="78"/>
      <c r="B27" s="206">
        <v>85153</v>
      </c>
      <c r="C27" s="207" t="s">
        <v>806</v>
      </c>
      <c r="D27" s="208">
        <v>3000</v>
      </c>
    </row>
    <row r="28" spans="1:4" ht="39" thickBot="1">
      <c r="A28" s="209"/>
      <c r="B28" s="210">
        <v>85154</v>
      </c>
      <c r="C28" s="211" t="s">
        <v>807</v>
      </c>
      <c r="D28" s="212">
        <v>34632</v>
      </c>
    </row>
    <row r="29" spans="1:4" ht="13.5" thickBot="1">
      <c r="A29" s="213"/>
      <c r="B29" s="214"/>
      <c r="C29" s="215" t="s">
        <v>803</v>
      </c>
      <c r="D29" s="92">
        <f>SUM(D26:D28)</f>
        <v>39332</v>
      </c>
    </row>
    <row r="30" spans="1:4" ht="12.75">
      <c r="A30" s="141"/>
      <c r="B30" s="141"/>
      <c r="C30" s="628"/>
      <c r="D30" s="390"/>
    </row>
    <row r="31" ht="12.75">
      <c r="B31" s="10" t="s">
        <v>808</v>
      </c>
    </row>
    <row r="32" ht="12.75">
      <c r="B32" s="10"/>
    </row>
    <row r="33" ht="13.5" thickBot="1"/>
    <row r="34" spans="1:4" ht="13.5" thickBot="1">
      <c r="A34" s="192" t="s">
        <v>795</v>
      </c>
      <c r="B34" s="629" t="s">
        <v>697</v>
      </c>
      <c r="C34" s="192" t="s">
        <v>684</v>
      </c>
      <c r="D34" s="630" t="s">
        <v>901</v>
      </c>
    </row>
    <row r="35" spans="1:4" ht="12.75">
      <c r="A35" s="202">
        <v>754</v>
      </c>
      <c r="B35" s="202">
        <v>75412</v>
      </c>
      <c r="C35" s="631" t="s">
        <v>809</v>
      </c>
      <c r="D35" s="632">
        <v>50000</v>
      </c>
    </row>
    <row r="36" spans="1:4" ht="12.75">
      <c r="A36" s="78">
        <v>801</v>
      </c>
      <c r="B36" s="78">
        <v>80101</v>
      </c>
      <c r="C36" s="122" t="s">
        <v>666</v>
      </c>
      <c r="D36" s="633">
        <v>30000</v>
      </c>
    </row>
    <row r="37" spans="1:4" ht="12.75">
      <c r="A37" s="122"/>
      <c r="B37" s="78">
        <v>80110</v>
      </c>
      <c r="C37" s="122" t="s">
        <v>667</v>
      </c>
      <c r="D37" s="633">
        <v>30000</v>
      </c>
    </row>
    <row r="38" spans="1:4" ht="25.5">
      <c r="A38" s="218">
        <v>851</v>
      </c>
      <c r="B38" s="218">
        <v>85154</v>
      </c>
      <c r="C38" s="219" t="s">
        <v>668</v>
      </c>
      <c r="D38" s="633">
        <v>10000</v>
      </c>
    </row>
    <row r="39" spans="1:4" ht="38.25">
      <c r="A39" s="218"/>
      <c r="B39" s="218">
        <v>85154</v>
      </c>
      <c r="C39" s="219" t="s">
        <v>669</v>
      </c>
      <c r="D39" s="633">
        <v>15000</v>
      </c>
    </row>
    <row r="40" spans="1:4" ht="38.25">
      <c r="A40" s="218"/>
      <c r="B40" s="218">
        <v>85154</v>
      </c>
      <c r="C40" s="219" t="s">
        <v>670</v>
      </c>
      <c r="D40" s="633">
        <v>6000</v>
      </c>
    </row>
    <row r="41" spans="1:4" ht="25.5">
      <c r="A41" s="218"/>
      <c r="B41" s="218">
        <v>85154</v>
      </c>
      <c r="C41" s="219" t="s">
        <v>671</v>
      </c>
      <c r="D41" s="633">
        <v>16219</v>
      </c>
    </row>
    <row r="42" spans="1:4" ht="28.5" customHeight="1">
      <c r="A42" s="218"/>
      <c r="B42" s="218">
        <v>85154</v>
      </c>
      <c r="C42" s="634" t="s">
        <v>672</v>
      </c>
      <c r="D42" s="633">
        <v>7400</v>
      </c>
    </row>
    <row r="43" spans="1:4" ht="13.5" thickBot="1">
      <c r="A43" s="218">
        <v>921</v>
      </c>
      <c r="B43" s="218">
        <v>92114</v>
      </c>
      <c r="C43" s="219" t="s">
        <v>810</v>
      </c>
      <c r="D43" s="633">
        <v>1171537</v>
      </c>
    </row>
    <row r="44" spans="1:4" ht="13.5" thickBot="1">
      <c r="A44" s="71"/>
      <c r="B44" s="71"/>
      <c r="C44" s="215" t="s">
        <v>803</v>
      </c>
      <c r="D44" s="92">
        <f>SUM(D35:D43)</f>
        <v>1336156</v>
      </c>
    </row>
    <row r="45" ht="13.5" thickBot="1"/>
    <row r="46" spans="1:4" ht="13.5" thickBot="1">
      <c r="A46" s="70"/>
      <c r="B46" s="220"/>
      <c r="C46" s="221" t="s">
        <v>811</v>
      </c>
      <c r="D46" s="92">
        <f>SUM(D44,D29,D20)</f>
        <v>2925488</v>
      </c>
    </row>
    <row r="47" spans="1:4" ht="12.75">
      <c r="A47" s="3"/>
      <c r="B47" s="3"/>
      <c r="C47" s="3"/>
      <c r="D47" s="222"/>
    </row>
    <row r="48" spans="1:4" ht="12.75">
      <c r="A48" s="3"/>
      <c r="B48" s="3"/>
      <c r="C48" s="3"/>
      <c r="D48" s="222"/>
    </row>
  </sheetData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87"/>
  <sheetViews>
    <sheetView showGridLines="0" zoomScale="85" zoomScaleNormal="85" workbookViewId="0" topLeftCell="A1">
      <selection activeCell="A1" sqref="A1"/>
    </sheetView>
  </sheetViews>
  <sheetFormatPr defaultColWidth="9.00390625" defaultRowHeight="12.75"/>
  <cols>
    <col min="1" max="1" width="5.00390625" style="65" customWidth="1"/>
    <col min="2" max="2" width="7.25390625" style="65" customWidth="1"/>
    <col min="3" max="3" width="4.875" style="65" customWidth="1"/>
    <col min="4" max="4" width="57.125" style="65" customWidth="1"/>
    <col min="5" max="5" width="11.875" style="175" customWidth="1"/>
    <col min="6" max="6" width="4.375" style="65" customWidth="1"/>
    <col min="7" max="16384" width="9.125" style="65" customWidth="1"/>
  </cols>
  <sheetData>
    <row r="1" ht="12.75">
      <c r="E1" s="635" t="s">
        <v>881</v>
      </c>
    </row>
    <row r="2" ht="12.75">
      <c r="E2" s="616" t="s">
        <v>659</v>
      </c>
    </row>
    <row r="3" ht="12.75">
      <c r="E3" s="616" t="s">
        <v>660</v>
      </c>
    </row>
    <row r="4" ht="12.75">
      <c r="E4" s="616" t="s">
        <v>661</v>
      </c>
    </row>
    <row r="6" spans="1:5" ht="12.75">
      <c r="A6" s="141"/>
      <c r="B6" s="73" t="s">
        <v>882</v>
      </c>
      <c r="E6" s="231"/>
    </row>
    <row r="7" spans="1:5" ht="12.75">
      <c r="A7" s="141"/>
      <c r="B7" s="73" t="s">
        <v>899</v>
      </c>
      <c r="E7" s="231"/>
    </row>
    <row r="8" spans="1:5" ht="12.75">
      <c r="A8" s="141"/>
      <c r="B8" s="73"/>
      <c r="E8" s="231"/>
    </row>
    <row r="9" spans="1:5" ht="12.75">
      <c r="A9" s="141"/>
      <c r="B9" s="73" t="s">
        <v>695</v>
      </c>
      <c r="E9" s="231"/>
    </row>
    <row r="10" ht="13.5" thickBot="1">
      <c r="B10" s="2"/>
    </row>
    <row r="11" spans="1:5" ht="12.75">
      <c r="A11" s="352" t="s">
        <v>696</v>
      </c>
      <c r="B11" s="352" t="s">
        <v>812</v>
      </c>
      <c r="C11" s="74" t="s">
        <v>690</v>
      </c>
      <c r="D11" s="74" t="s">
        <v>684</v>
      </c>
      <c r="E11" s="76" t="s">
        <v>710</v>
      </c>
    </row>
    <row r="12" spans="1:5" ht="13.5" thickBot="1">
      <c r="A12" s="77"/>
      <c r="B12" s="78"/>
      <c r="C12" s="78"/>
      <c r="D12" s="335"/>
      <c r="E12" s="80">
        <v>2003</v>
      </c>
    </row>
    <row r="13" spans="1:5" ht="12.75">
      <c r="A13" s="353"/>
      <c r="B13" s="81" t="s">
        <v>878</v>
      </c>
      <c r="C13" s="81"/>
      <c r="D13" s="143"/>
      <c r="E13" s="354">
        <f>SUM(E16,E18,E20,E26)</f>
        <v>2143331</v>
      </c>
    </row>
    <row r="14" spans="1:5" ht="12.75">
      <c r="A14" s="87"/>
      <c r="B14" s="73" t="s">
        <v>879</v>
      </c>
      <c r="C14" s="73"/>
      <c r="D14" s="355"/>
      <c r="E14" s="64"/>
    </row>
    <row r="15" spans="1:5" ht="13.5" thickBot="1">
      <c r="A15" s="94"/>
      <c r="B15" s="230" t="s">
        <v>916</v>
      </c>
      <c r="C15" s="230"/>
      <c r="D15" s="95"/>
      <c r="E15" s="356"/>
    </row>
    <row r="16" spans="1:5" ht="15.75" thickBot="1">
      <c r="A16" s="146">
        <v>750</v>
      </c>
      <c r="B16" s="357"/>
      <c r="C16" s="357"/>
      <c r="D16" s="358" t="s">
        <v>774</v>
      </c>
      <c r="E16" s="359">
        <f>SUM(E17:E17)</f>
        <v>106660</v>
      </c>
    </row>
    <row r="17" spans="1:5" ht="13.5" thickBot="1">
      <c r="A17" s="134"/>
      <c r="B17" s="107">
        <v>75011</v>
      </c>
      <c r="C17" s="107">
        <v>201</v>
      </c>
      <c r="D17" s="169" t="s">
        <v>775</v>
      </c>
      <c r="E17" s="151">
        <v>106660</v>
      </c>
    </row>
    <row r="18" spans="1:5" ht="30.75" thickBot="1">
      <c r="A18" s="237">
        <v>751</v>
      </c>
      <c r="B18" s="246"/>
      <c r="C18" s="246"/>
      <c r="D18" s="360" t="s">
        <v>777</v>
      </c>
      <c r="E18" s="359">
        <f>SUM(E19)</f>
        <v>5730</v>
      </c>
    </row>
    <row r="19" spans="1:5" ht="26.25" thickBot="1">
      <c r="A19" s="134"/>
      <c r="B19" s="361">
        <v>75101</v>
      </c>
      <c r="C19" s="361">
        <v>201</v>
      </c>
      <c r="D19" s="362" t="s">
        <v>778</v>
      </c>
      <c r="E19" s="151">
        <v>5730</v>
      </c>
    </row>
    <row r="20" spans="1:6" ht="15.75" thickBot="1">
      <c r="A20" s="237">
        <v>853</v>
      </c>
      <c r="B20" s="246"/>
      <c r="C20" s="246"/>
      <c r="D20" s="363" t="s">
        <v>781</v>
      </c>
      <c r="E20" s="359">
        <f>SUM(E21:E25)</f>
        <v>1850941</v>
      </c>
      <c r="F20" s="57"/>
    </row>
    <row r="21" spans="1:6" ht="27" thickBot="1">
      <c r="A21" s="364"/>
      <c r="B21" s="107">
        <v>85313</v>
      </c>
      <c r="C21" s="365">
        <v>201</v>
      </c>
      <c r="D21" s="366" t="s">
        <v>880</v>
      </c>
      <c r="E21" s="367">
        <v>27374</v>
      </c>
      <c r="F21" s="57"/>
    </row>
    <row r="22" spans="1:6" s="57" customFormat="1" ht="26.25" thickBot="1">
      <c r="A22" s="134"/>
      <c r="B22" s="368">
        <v>85314</v>
      </c>
      <c r="C22" s="368">
        <v>201</v>
      </c>
      <c r="D22" s="369" t="s">
        <v>782</v>
      </c>
      <c r="E22" s="370">
        <v>1329565</v>
      </c>
      <c r="F22" s="65"/>
    </row>
    <row r="23" spans="1:6" ht="15" thickBot="1">
      <c r="A23" s="134"/>
      <c r="B23" s="107">
        <v>85316</v>
      </c>
      <c r="C23" s="107">
        <v>201</v>
      </c>
      <c r="D23" s="148" t="s">
        <v>783</v>
      </c>
      <c r="E23" s="147">
        <v>148037</v>
      </c>
      <c r="F23" s="57"/>
    </row>
    <row r="24" spans="1:6" s="57" customFormat="1" ht="15" thickBot="1">
      <c r="A24" s="134"/>
      <c r="B24" s="150">
        <v>85319</v>
      </c>
      <c r="C24" s="150">
        <v>201</v>
      </c>
      <c r="D24" s="148" t="s">
        <v>784</v>
      </c>
      <c r="E24" s="147">
        <v>338043</v>
      </c>
      <c r="F24" s="65"/>
    </row>
    <row r="25" spans="1:6" ht="15" thickBot="1">
      <c r="A25" s="134"/>
      <c r="B25" s="107">
        <v>85328</v>
      </c>
      <c r="C25" s="107">
        <v>201</v>
      </c>
      <c r="D25" s="154" t="s">
        <v>785</v>
      </c>
      <c r="E25" s="153">
        <v>7922</v>
      </c>
      <c r="F25" s="57"/>
    </row>
    <row r="26" spans="1:6" s="57" customFormat="1" ht="15.75" thickBot="1">
      <c r="A26" s="237">
        <v>900</v>
      </c>
      <c r="B26" s="246"/>
      <c r="C26" s="246"/>
      <c r="D26" s="363" t="s">
        <v>786</v>
      </c>
      <c r="E26" s="359">
        <f>SUM(E27)</f>
        <v>180000</v>
      </c>
      <c r="F26" s="65"/>
    </row>
    <row r="27" spans="1:5" ht="13.5" thickBot="1">
      <c r="A27" s="82"/>
      <c r="B27" s="213">
        <v>90015</v>
      </c>
      <c r="C27" s="213">
        <v>201</v>
      </c>
      <c r="D27" s="139" t="s">
        <v>787</v>
      </c>
      <c r="E27" s="91">
        <v>180000</v>
      </c>
    </row>
    <row r="28" spans="1:5" ht="12.75">
      <c r="A28" s="77"/>
      <c r="B28" s="141"/>
      <c r="C28" s="141"/>
      <c r="D28" s="385"/>
      <c r="E28" s="356"/>
    </row>
    <row r="29" spans="1:5" ht="12.75">
      <c r="A29" s="87"/>
      <c r="B29" s="88"/>
      <c r="C29" s="88"/>
      <c r="D29" s="88"/>
      <c r="E29" s="356"/>
    </row>
    <row r="30" spans="1:5" ht="12.75">
      <c r="A30" s="87"/>
      <c r="B30" s="2" t="s">
        <v>604</v>
      </c>
      <c r="C30" s="88"/>
      <c r="D30" s="88"/>
      <c r="E30" s="356"/>
    </row>
    <row r="31" spans="1:5" ht="13.5" thickBot="1">
      <c r="A31" s="37"/>
      <c r="B31" s="2"/>
      <c r="C31" s="156"/>
      <c r="D31" s="88"/>
      <c r="E31" s="377"/>
    </row>
    <row r="32" spans="1:5" ht="12.75">
      <c r="A32" s="75" t="s">
        <v>788</v>
      </c>
      <c r="B32" s="352" t="s">
        <v>812</v>
      </c>
      <c r="C32" s="75"/>
      <c r="D32" s="636" t="s">
        <v>684</v>
      </c>
      <c r="E32" s="637" t="s">
        <v>710</v>
      </c>
    </row>
    <row r="33" spans="1:5" ht="13.5" thickBot="1">
      <c r="A33" s="77"/>
      <c r="B33" s="77"/>
      <c r="C33" s="82"/>
      <c r="D33" s="83"/>
      <c r="E33" s="638">
        <v>2003</v>
      </c>
    </row>
    <row r="34" spans="1:5" ht="12.75">
      <c r="A34" s="75"/>
      <c r="B34" s="81" t="s">
        <v>816</v>
      </c>
      <c r="C34" s="73"/>
      <c r="D34" s="639"/>
      <c r="E34" s="382">
        <f>SUM(E36,E39,E42,E55)</f>
        <v>2143331</v>
      </c>
    </row>
    <row r="35" spans="1:5" ht="13.5" thickBot="1">
      <c r="A35" s="82"/>
      <c r="B35" s="230" t="s">
        <v>817</v>
      </c>
      <c r="C35" s="230"/>
      <c r="D35" s="83"/>
      <c r="E35" s="97"/>
    </row>
    <row r="36" spans="1:5" ht="15.75" thickBot="1">
      <c r="A36" s="146">
        <v>750</v>
      </c>
      <c r="B36" s="357"/>
      <c r="C36" s="357"/>
      <c r="D36" s="358" t="s">
        <v>774</v>
      </c>
      <c r="E36" s="359">
        <f>SUM(E37)</f>
        <v>106660</v>
      </c>
    </row>
    <row r="37" spans="1:5" ht="13.5" thickBot="1">
      <c r="A37" s="134"/>
      <c r="B37" s="189">
        <v>75011</v>
      </c>
      <c r="C37" s="229"/>
      <c r="D37" s="161" t="s">
        <v>775</v>
      </c>
      <c r="E37" s="145">
        <f>SUM(E38)</f>
        <v>106660</v>
      </c>
    </row>
    <row r="38" spans="1:5" ht="13.5" thickBot="1">
      <c r="A38" s="134"/>
      <c r="B38" s="156"/>
      <c r="C38" s="177"/>
      <c r="D38" s="157" t="s">
        <v>818</v>
      </c>
      <c r="E38" s="386">
        <v>106660</v>
      </c>
    </row>
    <row r="39" spans="1:5" ht="30.75" thickBot="1">
      <c r="A39" s="237">
        <v>751</v>
      </c>
      <c r="B39" s="246"/>
      <c r="C39" s="246"/>
      <c r="D39" s="360" t="s">
        <v>777</v>
      </c>
      <c r="E39" s="238">
        <f>SUM(E40)</f>
        <v>5730</v>
      </c>
    </row>
    <row r="40" spans="1:5" ht="27" thickBot="1">
      <c r="A40" s="134"/>
      <c r="B40" s="189">
        <v>75101</v>
      </c>
      <c r="C40" s="229"/>
      <c r="D40" s="384" t="s">
        <v>778</v>
      </c>
      <c r="E40" s="238">
        <f>SUM(E41)</f>
        <v>5730</v>
      </c>
    </row>
    <row r="41" spans="1:5" ht="13.5" thickBot="1">
      <c r="A41" s="134"/>
      <c r="B41" s="156"/>
      <c r="C41" s="177"/>
      <c r="D41" s="157" t="s">
        <v>815</v>
      </c>
      <c r="E41" s="386">
        <v>5730</v>
      </c>
    </row>
    <row r="42" spans="1:5" ht="15.75" thickBot="1">
      <c r="A42" s="237">
        <v>853</v>
      </c>
      <c r="B42" s="246"/>
      <c r="C42" s="246"/>
      <c r="D42" s="363" t="s">
        <v>781</v>
      </c>
      <c r="E42" s="238">
        <f>SUM(E43,E45,E47,E49,E53)</f>
        <v>1850941</v>
      </c>
    </row>
    <row r="43" spans="1:5" ht="27" thickBot="1">
      <c r="A43" s="364"/>
      <c r="B43" s="403">
        <v>85313</v>
      </c>
      <c r="C43" s="246"/>
      <c r="D43" s="404" t="s">
        <v>883</v>
      </c>
      <c r="E43" s="238">
        <f>SUM(E44)</f>
        <v>27374</v>
      </c>
    </row>
    <row r="44" spans="1:5" ht="15.75" thickBot="1">
      <c r="A44" s="364"/>
      <c r="B44" s="378"/>
      <c r="C44" s="378"/>
      <c r="D44" s="385" t="s">
        <v>815</v>
      </c>
      <c r="E44" s="386">
        <v>27374</v>
      </c>
    </row>
    <row r="45" spans="1:5" ht="27" thickBot="1">
      <c r="A45" s="134"/>
      <c r="B45" s="403">
        <v>85314</v>
      </c>
      <c r="C45" s="229"/>
      <c r="D45" s="404" t="s">
        <v>782</v>
      </c>
      <c r="E45" s="238">
        <f>SUM(E46:E46)</f>
        <v>1329565</v>
      </c>
    </row>
    <row r="46" spans="1:5" ht="13.5" thickBot="1">
      <c r="A46" s="84"/>
      <c r="B46" s="406"/>
      <c r="C46" s="183"/>
      <c r="D46" s="407" t="s">
        <v>815</v>
      </c>
      <c r="E46" s="387">
        <v>1329565</v>
      </c>
    </row>
    <row r="47" spans="1:5" ht="15.75" thickBot="1">
      <c r="A47" s="132"/>
      <c r="B47" s="189">
        <v>85316</v>
      </c>
      <c r="C47" s="229"/>
      <c r="D47" s="161" t="s">
        <v>783</v>
      </c>
      <c r="E47" s="238">
        <f>SUM(E48)</f>
        <v>148037</v>
      </c>
    </row>
    <row r="48" spans="1:5" ht="13.5" thickBot="1">
      <c r="A48" s="84"/>
      <c r="B48" s="406"/>
      <c r="C48" s="183"/>
      <c r="D48" s="407" t="s">
        <v>815</v>
      </c>
      <c r="E48" s="387">
        <v>148037</v>
      </c>
    </row>
    <row r="49" spans="1:5" ht="15.75" thickBot="1">
      <c r="A49" s="132"/>
      <c r="B49" s="189">
        <v>85319</v>
      </c>
      <c r="C49" s="229"/>
      <c r="D49" s="161" t="s">
        <v>784</v>
      </c>
      <c r="E49" s="238">
        <f>SUM(E50)</f>
        <v>338043</v>
      </c>
    </row>
    <row r="50" spans="1:5" ht="12.75">
      <c r="A50" s="134"/>
      <c r="B50" s="156"/>
      <c r="C50" s="177"/>
      <c r="D50" s="385" t="s">
        <v>884</v>
      </c>
      <c r="E50" s="405">
        <v>338043</v>
      </c>
    </row>
    <row r="51" spans="1:5" ht="12.75">
      <c r="A51" s="134"/>
      <c r="B51" s="156"/>
      <c r="C51" s="177"/>
      <c r="D51" s="157" t="s">
        <v>885</v>
      </c>
      <c r="E51" s="405">
        <v>304401</v>
      </c>
    </row>
    <row r="52" spans="1:5" ht="13.5" thickBot="1">
      <c r="A52" s="134"/>
      <c r="B52" s="156"/>
      <c r="C52" s="177"/>
      <c r="D52" s="157" t="s">
        <v>886</v>
      </c>
      <c r="E52" s="405">
        <v>33642</v>
      </c>
    </row>
    <row r="53" spans="1:5" ht="15.75" thickBot="1">
      <c r="A53" s="134"/>
      <c r="B53" s="189">
        <v>85328</v>
      </c>
      <c r="C53" s="229"/>
      <c r="D53" s="182" t="s">
        <v>785</v>
      </c>
      <c r="E53" s="238">
        <f>SUM(E54)</f>
        <v>7922</v>
      </c>
    </row>
    <row r="54" spans="1:5" ht="13.5" thickBot="1">
      <c r="A54" s="134"/>
      <c r="B54" s="156"/>
      <c r="C54" s="177"/>
      <c r="D54" s="385" t="s">
        <v>815</v>
      </c>
      <c r="E54" s="386">
        <v>7922</v>
      </c>
    </row>
    <row r="55" spans="1:5" ht="15.75" thickBot="1">
      <c r="A55" s="237">
        <v>900</v>
      </c>
      <c r="B55" s="246"/>
      <c r="C55" s="246"/>
      <c r="D55" s="363" t="s">
        <v>786</v>
      </c>
      <c r="E55" s="238">
        <f>SUM(E56)</f>
        <v>180000</v>
      </c>
    </row>
    <row r="56" spans="1:5" ht="13.5" thickBot="1">
      <c r="A56" s="134"/>
      <c r="B56" s="189">
        <v>90015</v>
      </c>
      <c r="C56" s="229"/>
      <c r="D56" s="161" t="s">
        <v>787</v>
      </c>
      <c r="E56" s="145">
        <f>SUM(E57)</f>
        <v>180000</v>
      </c>
    </row>
    <row r="57" spans="1:5" ht="12.75">
      <c r="A57" s="134"/>
      <c r="B57" s="156"/>
      <c r="C57" s="177"/>
      <c r="D57" s="385" t="s">
        <v>887</v>
      </c>
      <c r="E57" s="386">
        <v>180000</v>
      </c>
    </row>
    <row r="58" spans="1:5" ht="13.5" thickBot="1">
      <c r="A58" s="184"/>
      <c r="B58" s="155"/>
      <c r="C58" s="183"/>
      <c r="D58" s="155"/>
      <c r="E58" s="387"/>
    </row>
    <row r="98" spans="1:5" ht="12.75">
      <c r="A98" s="88"/>
      <c r="B98" s="88"/>
      <c r="C98" s="88"/>
      <c r="D98" s="88"/>
      <c r="E98" s="96"/>
    </row>
    <row r="99" spans="1:5" ht="12.75">
      <c r="A99" s="88"/>
      <c r="B99" s="88"/>
      <c r="C99" s="88"/>
      <c r="D99" s="88"/>
      <c r="E99" s="96"/>
    </row>
    <row r="100" spans="1:5" ht="12.75">
      <c r="A100" s="88"/>
      <c r="B100" s="2"/>
      <c r="C100" s="2"/>
      <c r="D100" s="88"/>
      <c r="E100" s="96"/>
    </row>
    <row r="101" spans="1:5" ht="12.75">
      <c r="A101" s="88"/>
      <c r="B101" s="88"/>
      <c r="C101" s="88"/>
      <c r="D101" s="88"/>
      <c r="E101" s="96"/>
    </row>
    <row r="102" spans="1:5" ht="12.75">
      <c r="A102" s="141"/>
      <c r="B102" s="141"/>
      <c r="C102" s="141"/>
      <c r="D102" s="141"/>
      <c r="E102" s="388"/>
    </row>
    <row r="103" spans="1:5" ht="12.75">
      <c r="A103" s="141"/>
      <c r="B103" s="141"/>
      <c r="C103" s="141"/>
      <c r="D103" s="73"/>
      <c r="E103" s="388"/>
    </row>
    <row r="104" spans="1:5" ht="12.75">
      <c r="A104" s="141"/>
      <c r="B104" s="73"/>
      <c r="C104" s="73"/>
      <c r="D104" s="73"/>
      <c r="E104" s="389"/>
    </row>
    <row r="105" spans="1:5" ht="12.75">
      <c r="A105" s="141"/>
      <c r="B105" s="2"/>
      <c r="C105" s="2"/>
      <c r="D105" s="73"/>
      <c r="E105" s="390"/>
    </row>
    <row r="106" spans="1:5" ht="12.75">
      <c r="A106" s="141"/>
      <c r="B106" s="2"/>
      <c r="C106" s="2"/>
      <c r="D106" s="73"/>
      <c r="E106" s="96"/>
    </row>
    <row r="107" spans="1:5" ht="12.75">
      <c r="A107" s="156"/>
      <c r="B107" s="156"/>
      <c r="C107" s="156"/>
      <c r="D107" s="172"/>
      <c r="E107" s="191"/>
    </row>
    <row r="108" spans="1:5" ht="12.75">
      <c r="A108" s="141"/>
      <c r="B108" s="141"/>
      <c r="C108" s="141"/>
      <c r="D108" s="100"/>
      <c r="E108" s="389"/>
    </row>
    <row r="109" spans="1:5" ht="12.75">
      <c r="A109" s="88"/>
      <c r="B109" s="88"/>
      <c r="C109" s="141"/>
      <c r="D109" s="385"/>
      <c r="E109" s="96"/>
    </row>
    <row r="110" spans="1:5" ht="12.75">
      <c r="A110" s="88"/>
      <c r="B110" s="88"/>
      <c r="C110" s="88"/>
      <c r="D110" s="88"/>
      <c r="E110" s="96"/>
    </row>
    <row r="321" spans="1:5" ht="12.75">
      <c r="A321" s="157"/>
      <c r="B321" s="2" t="s">
        <v>604</v>
      </c>
      <c r="C321" s="156"/>
      <c r="D321" s="88"/>
      <c r="E321" s="179"/>
    </row>
    <row r="324" spans="1:5" ht="13.5" thickBot="1">
      <c r="A324" s="156"/>
      <c r="B324" s="156"/>
      <c r="C324" s="156"/>
      <c r="D324" s="88"/>
      <c r="E324" s="191"/>
    </row>
    <row r="325" spans="1:5" ht="12.75">
      <c r="A325" s="75" t="s">
        <v>788</v>
      </c>
      <c r="B325" s="74" t="s">
        <v>812</v>
      </c>
      <c r="C325" s="74" t="s">
        <v>690</v>
      </c>
      <c r="D325" s="74" t="s">
        <v>603</v>
      </c>
      <c r="E325" s="76" t="s">
        <v>831</v>
      </c>
    </row>
    <row r="326" spans="1:5" ht="13.5" thickBot="1">
      <c r="A326" s="82"/>
      <c r="B326" s="213"/>
      <c r="C326" s="213"/>
      <c r="D326" s="248"/>
      <c r="E326" s="80">
        <v>2001</v>
      </c>
    </row>
    <row r="327" spans="1:5" ht="12.75">
      <c r="A327" s="224"/>
      <c r="B327" s="232" t="s">
        <v>816</v>
      </c>
      <c r="C327" s="226"/>
      <c r="D327" s="225"/>
      <c r="E327" s="4">
        <f>SUM(E329,E335,E376,E379,E387)</f>
        <v>2099268</v>
      </c>
    </row>
    <row r="328" spans="1:5" ht="13.5" thickBot="1">
      <c r="A328" s="82"/>
      <c r="B328" s="223" t="s">
        <v>817</v>
      </c>
      <c r="C328" s="230"/>
      <c r="D328" s="249"/>
      <c r="E328" s="250"/>
    </row>
    <row r="329" spans="1:5" ht="13.5" thickBot="1">
      <c r="A329" s="251">
        <v>750</v>
      </c>
      <c r="B329" s="252"/>
      <c r="C329" s="253"/>
      <c r="D329" s="254" t="s">
        <v>774</v>
      </c>
      <c r="E329" s="255">
        <v>138965</v>
      </c>
    </row>
    <row r="330" spans="1:5" ht="12.75">
      <c r="A330" s="256"/>
      <c r="B330" s="239">
        <v>75011</v>
      </c>
      <c r="C330" s="240"/>
      <c r="D330" s="257" t="s">
        <v>775</v>
      </c>
      <c r="E330" s="258">
        <v>135350</v>
      </c>
    </row>
    <row r="331" spans="1:5" ht="13.5" thickBot="1">
      <c r="A331" s="233"/>
      <c r="B331" s="236"/>
      <c r="C331" s="259"/>
      <c r="D331" s="260"/>
      <c r="E331" s="261"/>
    </row>
    <row r="332" spans="1:5" ht="13.5" thickBot="1">
      <c r="A332" s="251">
        <v>751</v>
      </c>
      <c r="B332" s="252"/>
      <c r="C332" s="253"/>
      <c r="D332" s="262" t="s">
        <v>832</v>
      </c>
      <c r="E332" s="255">
        <f>SUM(E333)</f>
        <v>5547</v>
      </c>
    </row>
    <row r="333" spans="1:5" ht="25.5">
      <c r="A333" s="134"/>
      <c r="B333" s="236">
        <v>75101</v>
      </c>
      <c r="C333" s="259"/>
      <c r="D333" s="263" t="s">
        <v>778</v>
      </c>
      <c r="E333" s="264">
        <v>5547</v>
      </c>
    </row>
    <row r="334" spans="1:5" ht="13.5" thickBot="1">
      <c r="A334" s="134"/>
      <c r="B334" s="236"/>
      <c r="C334" s="259"/>
      <c r="D334" s="263"/>
      <c r="E334" s="264"/>
    </row>
    <row r="335" spans="1:5" ht="13.5" thickBot="1">
      <c r="A335" s="251">
        <v>754</v>
      </c>
      <c r="B335" s="252"/>
      <c r="C335" s="253"/>
      <c r="D335" s="254" t="s">
        <v>779</v>
      </c>
      <c r="E335" s="255">
        <f>SUM(E336)</f>
        <v>4000</v>
      </c>
    </row>
    <row r="336" spans="1:5" ht="12.75">
      <c r="A336" s="134"/>
      <c r="B336" s="236">
        <v>75414</v>
      </c>
      <c r="C336" s="259"/>
      <c r="D336" s="265" t="s">
        <v>780</v>
      </c>
      <c r="E336" s="264">
        <v>4000</v>
      </c>
    </row>
    <row r="337" spans="1:5" ht="13.5" thickBot="1">
      <c r="A337" s="134"/>
      <c r="B337" s="236"/>
      <c r="C337" s="259"/>
      <c r="D337" s="265"/>
      <c r="E337" s="264"/>
    </row>
    <row r="338" spans="1:5" ht="13.5" thickBot="1">
      <c r="A338" s="251">
        <v>853</v>
      </c>
      <c r="B338" s="252"/>
      <c r="C338" s="253"/>
      <c r="D338" s="254" t="s">
        <v>781</v>
      </c>
      <c r="E338" s="255">
        <f>SUM(E339,E343,E358,E345)</f>
        <v>1352219</v>
      </c>
    </row>
    <row r="339" spans="1:5" ht="25.5">
      <c r="A339" s="256"/>
      <c r="B339" s="239">
        <v>85314</v>
      </c>
      <c r="C339" s="240"/>
      <c r="D339" s="266" t="s">
        <v>782</v>
      </c>
      <c r="E339" s="258">
        <f>SUM(E340:E342)</f>
        <v>917247</v>
      </c>
    </row>
    <row r="340" spans="1:5" ht="12.75">
      <c r="A340" s="267"/>
      <c r="B340" s="234"/>
      <c r="C340" s="235">
        <v>311</v>
      </c>
      <c r="D340" s="268" t="s">
        <v>822</v>
      </c>
      <c r="E340" s="269">
        <v>725215</v>
      </c>
    </row>
    <row r="341" spans="1:5" ht="12.75">
      <c r="A341" s="267"/>
      <c r="B341" s="234"/>
      <c r="C341" s="235">
        <v>411</v>
      </c>
      <c r="D341" s="268" t="s">
        <v>833</v>
      </c>
      <c r="E341" s="269">
        <v>122926</v>
      </c>
    </row>
    <row r="342" spans="1:5" ht="12.75">
      <c r="A342" s="267"/>
      <c r="B342" s="234"/>
      <c r="C342" s="235">
        <v>413</v>
      </c>
      <c r="D342" s="268" t="s">
        <v>834</v>
      </c>
      <c r="E342" s="269">
        <v>69106</v>
      </c>
    </row>
    <row r="343" spans="1:5" ht="12.75">
      <c r="A343" s="267"/>
      <c r="B343" s="234">
        <v>85316</v>
      </c>
      <c r="C343" s="235"/>
      <c r="D343" s="270" t="s">
        <v>783</v>
      </c>
      <c r="E343" s="271">
        <f>SUM(E344)</f>
        <v>97680</v>
      </c>
    </row>
    <row r="344" spans="1:5" ht="12.75">
      <c r="A344" s="267"/>
      <c r="B344" s="234"/>
      <c r="C344" s="235">
        <v>311</v>
      </c>
      <c r="D344" s="268" t="s">
        <v>822</v>
      </c>
      <c r="E344" s="269">
        <v>97680</v>
      </c>
    </row>
    <row r="345" spans="1:5" ht="12.75">
      <c r="A345" s="267"/>
      <c r="B345" s="234">
        <v>85319</v>
      </c>
      <c r="C345" s="235"/>
      <c r="D345" s="270" t="s">
        <v>784</v>
      </c>
      <c r="E345" s="271">
        <f>SUM(E346:E357)</f>
        <v>327292</v>
      </c>
    </row>
    <row r="346" spans="1:5" ht="12.75">
      <c r="A346" s="244"/>
      <c r="B346" s="244"/>
      <c r="C346" s="244">
        <v>302</v>
      </c>
      <c r="D346" s="272" t="s">
        <v>823</v>
      </c>
      <c r="E346" s="273">
        <v>1750</v>
      </c>
    </row>
    <row r="347" spans="1:5" ht="12.75">
      <c r="A347" s="244"/>
      <c r="B347" s="244"/>
      <c r="C347" s="244">
        <v>401</v>
      </c>
      <c r="D347" s="272" t="s">
        <v>835</v>
      </c>
      <c r="E347" s="273">
        <v>223307</v>
      </c>
    </row>
    <row r="348" spans="1:5" ht="12.75">
      <c r="A348" s="244"/>
      <c r="B348" s="244"/>
      <c r="C348" s="244">
        <v>404</v>
      </c>
      <c r="D348" s="272" t="s">
        <v>819</v>
      </c>
      <c r="E348" s="273">
        <v>17823</v>
      </c>
    </row>
    <row r="349" spans="1:5" ht="12.75">
      <c r="A349" s="244"/>
      <c r="B349" s="244"/>
      <c r="C349" s="244">
        <v>411</v>
      </c>
      <c r="D349" s="272" t="s">
        <v>833</v>
      </c>
      <c r="E349" s="273">
        <v>43114</v>
      </c>
    </row>
    <row r="350" spans="1:5" ht="12.75">
      <c r="A350" s="244"/>
      <c r="B350" s="244"/>
      <c r="C350" s="244">
        <v>412</v>
      </c>
      <c r="D350" s="272" t="s">
        <v>609</v>
      </c>
      <c r="E350" s="273">
        <v>5908</v>
      </c>
    </row>
    <row r="351" spans="1:5" ht="12.75">
      <c r="A351" s="244"/>
      <c r="B351" s="244"/>
      <c r="C351" s="244">
        <v>421</v>
      </c>
      <c r="D351" s="272" t="s">
        <v>836</v>
      </c>
      <c r="E351" s="273">
        <v>7815</v>
      </c>
    </row>
    <row r="352" spans="1:5" ht="12.75">
      <c r="A352" s="244"/>
      <c r="B352" s="244"/>
      <c r="C352" s="244">
        <v>426</v>
      </c>
      <c r="D352" s="272" t="s">
        <v>824</v>
      </c>
      <c r="E352" s="273">
        <v>3060</v>
      </c>
    </row>
    <row r="353" spans="1:5" ht="12.75">
      <c r="A353" s="244"/>
      <c r="B353" s="244"/>
      <c r="C353" s="244">
        <v>427</v>
      </c>
      <c r="D353" s="272" t="s">
        <v>825</v>
      </c>
      <c r="E353" s="273">
        <v>2080</v>
      </c>
    </row>
    <row r="354" spans="1:5" ht="12.75">
      <c r="A354" s="244"/>
      <c r="B354" s="244"/>
      <c r="C354" s="244">
        <v>430</v>
      </c>
      <c r="D354" s="272" t="s">
        <v>837</v>
      </c>
      <c r="E354" s="273">
        <v>11247</v>
      </c>
    </row>
    <row r="355" spans="1:5" ht="12.75">
      <c r="A355" s="244"/>
      <c r="B355" s="244"/>
      <c r="C355" s="244">
        <v>441</v>
      </c>
      <c r="D355" s="272" t="s">
        <v>607</v>
      </c>
      <c r="E355" s="273">
        <v>1300</v>
      </c>
    </row>
    <row r="356" spans="1:5" ht="12.75">
      <c r="A356" s="244"/>
      <c r="B356" s="244"/>
      <c r="C356" s="244">
        <v>443</v>
      </c>
      <c r="D356" s="272" t="s">
        <v>608</v>
      </c>
      <c r="E356" s="273">
        <v>1500</v>
      </c>
    </row>
    <row r="357" spans="1:5" ht="12.75">
      <c r="A357" s="244"/>
      <c r="B357" s="244"/>
      <c r="C357" s="244">
        <v>444</v>
      </c>
      <c r="D357" s="272" t="s">
        <v>826</v>
      </c>
      <c r="E357" s="273">
        <v>8388</v>
      </c>
    </row>
    <row r="358" spans="1:5" ht="12.75">
      <c r="A358" s="244"/>
      <c r="B358" s="244">
        <v>85328</v>
      </c>
      <c r="C358" s="244"/>
      <c r="D358" s="274" t="s">
        <v>785</v>
      </c>
      <c r="E358" s="275">
        <f>SUM(E359)</f>
        <v>10000</v>
      </c>
    </row>
    <row r="359" spans="1:5" ht="12.75">
      <c r="A359" s="244"/>
      <c r="B359" s="244"/>
      <c r="C359" s="244">
        <v>303</v>
      </c>
      <c r="D359" s="276" t="s">
        <v>821</v>
      </c>
      <c r="E359" s="273">
        <v>10000</v>
      </c>
    </row>
    <row r="360" spans="1:5" ht="13.5" thickBot="1">
      <c r="A360" s="277">
        <v>900</v>
      </c>
      <c r="B360" s="278"/>
      <c r="C360" s="279"/>
      <c r="D360" s="280" t="s">
        <v>786</v>
      </c>
      <c r="E360" s="281">
        <f>SUM(E361)</f>
        <v>419000</v>
      </c>
    </row>
    <row r="361" spans="1:5" ht="12.75">
      <c r="A361" s="75"/>
      <c r="B361" s="282">
        <v>90015</v>
      </c>
      <c r="C361" s="282"/>
      <c r="D361" s="283" t="s">
        <v>787</v>
      </c>
      <c r="E361" s="171">
        <f>SUM(E362:E363)</f>
        <v>419000</v>
      </c>
    </row>
    <row r="362" spans="1:5" ht="12.75">
      <c r="A362" s="284"/>
      <c r="B362" s="285"/>
      <c r="C362" s="286">
        <v>426</v>
      </c>
      <c r="D362" s="285" t="s">
        <v>824</v>
      </c>
      <c r="E362" s="287">
        <v>219000</v>
      </c>
    </row>
    <row r="363" spans="1:5" ht="13.5" thickBot="1">
      <c r="A363" s="94"/>
      <c r="B363" s="144"/>
      <c r="C363" s="213">
        <v>427</v>
      </c>
      <c r="D363" s="144" t="s">
        <v>825</v>
      </c>
      <c r="E363" s="170">
        <v>200000</v>
      </c>
    </row>
    <row r="367" spans="1:4" ht="12.75">
      <c r="A367" s="141"/>
      <c r="B367" s="141"/>
      <c r="C367" s="141"/>
      <c r="D367" s="73"/>
    </row>
    <row r="368" spans="1:5" ht="12.75">
      <c r="A368" s="141"/>
      <c r="B368" s="141"/>
      <c r="C368" s="141"/>
      <c r="D368" s="73"/>
      <c r="E368" s="231"/>
    </row>
    <row r="369" ht="12.75">
      <c r="B369" s="2" t="s">
        <v>604</v>
      </c>
    </row>
    <row r="370" spans="1:5" ht="13.5" thickBot="1">
      <c r="A370" s="88"/>
      <c r="C370" s="2"/>
      <c r="D370" s="88"/>
      <c r="E370" s="96"/>
    </row>
    <row r="371" spans="1:5" ht="12.75">
      <c r="A371" s="75" t="s">
        <v>788</v>
      </c>
      <c r="B371" s="74" t="s">
        <v>812</v>
      </c>
      <c r="C371" s="74" t="s">
        <v>690</v>
      </c>
      <c r="D371" s="74" t="s">
        <v>603</v>
      </c>
      <c r="E371" s="76" t="s">
        <v>831</v>
      </c>
    </row>
    <row r="372" spans="1:5" ht="13.5" thickBot="1">
      <c r="A372" s="82"/>
      <c r="B372" s="213"/>
      <c r="C372" s="213"/>
      <c r="D372" s="248"/>
      <c r="E372" s="80">
        <v>2000</v>
      </c>
    </row>
    <row r="373" spans="1:5" ht="12.75">
      <c r="A373" s="224"/>
      <c r="B373" s="232" t="s">
        <v>816</v>
      </c>
      <c r="C373" s="226"/>
      <c r="D373" s="225"/>
      <c r="E373" s="4">
        <f>SUM(E375,E379,E402,E405,E413)</f>
        <v>2080604</v>
      </c>
    </row>
    <row r="374" spans="1:5" ht="12.75">
      <c r="A374" s="288"/>
      <c r="B374" s="289" t="s">
        <v>817</v>
      </c>
      <c r="C374" s="290"/>
      <c r="D374" s="291"/>
      <c r="E374" s="292"/>
    </row>
    <row r="375" spans="1:5" ht="12.75">
      <c r="A375" s="267">
        <v>70</v>
      </c>
      <c r="B375" s="234"/>
      <c r="C375" s="293"/>
      <c r="D375" s="294" t="s">
        <v>838</v>
      </c>
      <c r="E375" s="295">
        <f>SUM(E376)</f>
        <v>502000</v>
      </c>
    </row>
    <row r="376" spans="1:5" ht="12.75">
      <c r="A376" s="233"/>
      <c r="B376" s="233">
        <v>7262</v>
      </c>
      <c r="C376" s="296"/>
      <c r="D376" s="297" t="s">
        <v>839</v>
      </c>
      <c r="E376" s="298">
        <f>SUM(E377:E378)</f>
        <v>502000</v>
      </c>
    </row>
    <row r="377" spans="1:5" ht="12.75">
      <c r="A377" s="233"/>
      <c r="B377" s="242"/>
      <c r="C377" s="244">
        <v>35</v>
      </c>
      <c r="D377" s="299" t="s">
        <v>605</v>
      </c>
      <c r="E377" s="269">
        <v>320000</v>
      </c>
    </row>
    <row r="378" spans="1:5" ht="12.75">
      <c r="A378" s="256"/>
      <c r="B378" s="239"/>
      <c r="C378" s="244">
        <v>36</v>
      </c>
      <c r="D378" s="300" t="s">
        <v>840</v>
      </c>
      <c r="E378" s="301">
        <v>182000</v>
      </c>
    </row>
    <row r="379" spans="1:5" ht="12.75">
      <c r="A379" s="267">
        <v>86</v>
      </c>
      <c r="B379" s="239"/>
      <c r="C379" s="240"/>
      <c r="D379" s="257" t="s">
        <v>781</v>
      </c>
      <c r="E379" s="258">
        <f>SUM(E380,E382,E385,E398,E400)</f>
        <v>1437600</v>
      </c>
    </row>
    <row r="380" spans="1:5" ht="12.75">
      <c r="A380" s="267"/>
      <c r="B380" s="234">
        <v>8612</v>
      </c>
      <c r="C380" s="235"/>
      <c r="D380" s="272" t="s">
        <v>841</v>
      </c>
      <c r="E380" s="269">
        <v>10000</v>
      </c>
    </row>
    <row r="381" spans="1:5" ht="12.75">
      <c r="A381" s="267"/>
      <c r="B381" s="234"/>
      <c r="C381" s="302">
        <v>37</v>
      </c>
      <c r="D381" s="303" t="s">
        <v>606</v>
      </c>
      <c r="E381" s="269">
        <v>10000</v>
      </c>
    </row>
    <row r="382" spans="1:5" ht="12.75">
      <c r="A382" s="267"/>
      <c r="B382" s="234">
        <v>8613</v>
      </c>
      <c r="C382" s="235"/>
      <c r="D382" s="272" t="s">
        <v>842</v>
      </c>
      <c r="E382" s="269">
        <f>SUM(E383:E384)</f>
        <v>1000000</v>
      </c>
    </row>
    <row r="383" spans="1:5" ht="12.75">
      <c r="A383" s="267"/>
      <c r="B383" s="234"/>
      <c r="C383" s="302">
        <v>22</v>
      </c>
      <c r="D383" s="303" t="s">
        <v>822</v>
      </c>
      <c r="E383" s="269">
        <v>867000</v>
      </c>
    </row>
    <row r="384" spans="1:5" ht="12.75">
      <c r="A384" s="267"/>
      <c r="B384" s="234"/>
      <c r="C384" s="235">
        <v>41</v>
      </c>
      <c r="D384" s="272" t="s">
        <v>796</v>
      </c>
      <c r="E384" s="269">
        <v>133000</v>
      </c>
    </row>
    <row r="385" spans="1:5" ht="12.75">
      <c r="A385" s="267"/>
      <c r="B385" s="234">
        <v>8615</v>
      </c>
      <c r="C385" s="235"/>
      <c r="D385" s="272" t="s">
        <v>843</v>
      </c>
      <c r="E385" s="269">
        <f>SUM(E386:E397)</f>
        <v>315600</v>
      </c>
    </row>
    <row r="386" spans="1:5" ht="12.75">
      <c r="A386" s="267"/>
      <c r="B386" s="234"/>
      <c r="C386" s="241">
        <v>11</v>
      </c>
      <c r="D386" s="260" t="s">
        <v>835</v>
      </c>
      <c r="E386" s="304">
        <v>209678</v>
      </c>
    </row>
    <row r="387" spans="1:5" ht="12.75">
      <c r="A387" s="267"/>
      <c r="B387" s="234"/>
      <c r="C387" s="244">
        <v>17</v>
      </c>
      <c r="D387" s="272" t="s">
        <v>844</v>
      </c>
      <c r="E387" s="269">
        <v>16703</v>
      </c>
    </row>
    <row r="388" spans="1:5" ht="12.75">
      <c r="A388" s="305"/>
      <c r="B388" s="306"/>
      <c r="C388" s="307">
        <v>21</v>
      </c>
      <c r="D388" s="276" t="s">
        <v>845</v>
      </c>
      <c r="E388" s="298">
        <v>1650</v>
      </c>
    </row>
    <row r="389" spans="1:5" ht="12.75">
      <c r="A389" s="305"/>
      <c r="B389" s="306"/>
      <c r="C389" s="307">
        <v>28</v>
      </c>
      <c r="D389" s="276" t="s">
        <v>607</v>
      </c>
      <c r="E389" s="298">
        <v>1250</v>
      </c>
    </row>
    <row r="390" spans="1:5" ht="12.75">
      <c r="A390" s="305"/>
      <c r="B390" s="306"/>
      <c r="C390" s="307">
        <v>31</v>
      </c>
      <c r="D390" s="276" t="s">
        <v>846</v>
      </c>
      <c r="E390" s="298">
        <v>7500</v>
      </c>
    </row>
    <row r="391" spans="1:5" ht="12.75">
      <c r="A391" s="305"/>
      <c r="B391" s="306"/>
      <c r="C391" s="307">
        <v>35</v>
      </c>
      <c r="D391" s="276" t="s">
        <v>605</v>
      </c>
      <c r="E391" s="298">
        <v>2940</v>
      </c>
    </row>
    <row r="392" spans="1:5" ht="12.75">
      <c r="A392" s="305"/>
      <c r="B392" s="306"/>
      <c r="C392" s="307">
        <v>36</v>
      </c>
      <c r="D392" s="276" t="s">
        <v>840</v>
      </c>
      <c r="E392" s="298">
        <v>14750</v>
      </c>
    </row>
    <row r="393" spans="1:5" ht="12.75">
      <c r="A393" s="305"/>
      <c r="B393" s="306"/>
      <c r="C393" s="307">
        <v>37</v>
      </c>
      <c r="D393" s="276" t="s">
        <v>606</v>
      </c>
      <c r="E393" s="298">
        <v>6903</v>
      </c>
    </row>
    <row r="394" spans="1:5" ht="12.75">
      <c r="A394" s="305"/>
      <c r="B394" s="306"/>
      <c r="C394" s="307">
        <v>40</v>
      </c>
      <c r="D394" s="276" t="s">
        <v>608</v>
      </c>
      <c r="E394" s="298">
        <v>1457</v>
      </c>
    </row>
    <row r="395" spans="1:5" ht="12.75">
      <c r="A395" s="305"/>
      <c r="B395" s="306"/>
      <c r="C395" s="307">
        <v>41</v>
      </c>
      <c r="D395" s="276" t="s">
        <v>820</v>
      </c>
      <c r="E395" s="298">
        <v>40477</v>
      </c>
    </row>
    <row r="396" spans="1:5" ht="12.75">
      <c r="A396" s="305"/>
      <c r="B396" s="306"/>
      <c r="C396" s="307">
        <v>42</v>
      </c>
      <c r="D396" s="276" t="s">
        <v>609</v>
      </c>
      <c r="E396" s="298">
        <v>5546</v>
      </c>
    </row>
    <row r="397" spans="1:5" ht="12.75">
      <c r="A397" s="305"/>
      <c r="B397" s="306"/>
      <c r="C397" s="307">
        <v>43</v>
      </c>
      <c r="D397" s="276" t="s">
        <v>859</v>
      </c>
      <c r="E397" s="298">
        <v>6746</v>
      </c>
    </row>
    <row r="398" spans="1:5" ht="12.75">
      <c r="A398" s="256"/>
      <c r="B398" s="239">
        <v>8617</v>
      </c>
      <c r="C398" s="259"/>
      <c r="D398" s="308" t="s">
        <v>783</v>
      </c>
      <c r="E398" s="261">
        <v>87000</v>
      </c>
    </row>
    <row r="399" spans="1:5" ht="12.75">
      <c r="A399" s="267"/>
      <c r="B399" s="267"/>
      <c r="C399" s="244">
        <v>22</v>
      </c>
      <c r="D399" s="260" t="s">
        <v>822</v>
      </c>
      <c r="E399" s="304">
        <v>87000</v>
      </c>
    </row>
    <row r="400" spans="1:5" ht="12.75">
      <c r="A400" s="267"/>
      <c r="B400" s="267">
        <v>8695</v>
      </c>
      <c r="C400" s="244"/>
      <c r="D400" s="260" t="s">
        <v>860</v>
      </c>
      <c r="E400" s="309">
        <f>SUM(E401)</f>
        <v>25000</v>
      </c>
    </row>
    <row r="401" spans="1:5" ht="12.75">
      <c r="A401" s="267"/>
      <c r="B401" s="267"/>
      <c r="C401" s="307">
        <v>40</v>
      </c>
      <c r="D401" s="272" t="s">
        <v>608</v>
      </c>
      <c r="E401" s="269">
        <v>25000</v>
      </c>
    </row>
    <row r="402" spans="1:5" ht="12.75">
      <c r="A402" s="310">
        <v>89</v>
      </c>
      <c r="B402" s="276"/>
      <c r="C402" s="276"/>
      <c r="D402" s="311" t="s">
        <v>861</v>
      </c>
      <c r="E402" s="8">
        <f>SUM(E403)</f>
        <v>407</v>
      </c>
    </row>
    <row r="403" spans="1:5" ht="12.75">
      <c r="A403" s="306"/>
      <c r="B403" s="307">
        <v>8934</v>
      </c>
      <c r="C403" s="276"/>
      <c r="D403" s="276" t="s">
        <v>776</v>
      </c>
      <c r="E403" s="298">
        <f>SUM(E404)</f>
        <v>407</v>
      </c>
    </row>
    <row r="404" spans="1:5" ht="12.75">
      <c r="A404" s="306"/>
      <c r="B404" s="276"/>
      <c r="C404" s="307">
        <v>37</v>
      </c>
      <c r="D404" s="276" t="s">
        <v>606</v>
      </c>
      <c r="E404" s="298">
        <v>407</v>
      </c>
    </row>
    <row r="405" spans="1:5" ht="12.75">
      <c r="A405" s="256">
        <v>91</v>
      </c>
      <c r="B405" s="239"/>
      <c r="C405" s="240"/>
      <c r="D405" s="257" t="s">
        <v>862</v>
      </c>
      <c r="E405" s="258">
        <f>SUM(E406)</f>
        <v>135350</v>
      </c>
    </row>
    <row r="406" spans="1:5" ht="12.75">
      <c r="A406" s="267"/>
      <c r="B406" s="234">
        <v>9142</v>
      </c>
      <c r="C406" s="235"/>
      <c r="D406" s="272" t="s">
        <v>775</v>
      </c>
      <c r="E406" s="269">
        <f>SUM(E407:E412)</f>
        <v>135350</v>
      </c>
    </row>
    <row r="407" spans="1:5" ht="12.75">
      <c r="A407" s="305"/>
      <c r="B407" s="306"/>
      <c r="C407" s="307">
        <v>11</v>
      </c>
      <c r="D407" s="276" t="s">
        <v>835</v>
      </c>
      <c r="E407" s="298">
        <v>103690</v>
      </c>
    </row>
    <row r="408" spans="1:5" ht="12.75">
      <c r="A408" s="267"/>
      <c r="B408" s="234"/>
      <c r="C408" s="244">
        <v>17</v>
      </c>
      <c r="D408" s="272" t="s">
        <v>844</v>
      </c>
      <c r="E408" s="269">
        <v>8800</v>
      </c>
    </row>
    <row r="409" spans="1:5" ht="12.75">
      <c r="A409" s="267"/>
      <c r="B409" s="234"/>
      <c r="C409" s="244">
        <v>31</v>
      </c>
      <c r="D409" s="272" t="s">
        <v>846</v>
      </c>
      <c r="E409" s="269"/>
    </row>
    <row r="410" spans="1:5" ht="12.75">
      <c r="A410" s="305"/>
      <c r="B410" s="306"/>
      <c r="C410" s="307">
        <v>36</v>
      </c>
      <c r="D410" s="276" t="s">
        <v>840</v>
      </c>
      <c r="E410" s="298"/>
    </row>
    <row r="411" spans="1:5" ht="12.75">
      <c r="A411" s="305"/>
      <c r="B411" s="306"/>
      <c r="C411" s="307">
        <v>41</v>
      </c>
      <c r="D411" s="276" t="s">
        <v>796</v>
      </c>
      <c r="E411" s="298">
        <v>20100</v>
      </c>
    </row>
    <row r="412" spans="1:5" ht="12.75">
      <c r="A412" s="305"/>
      <c r="B412" s="306"/>
      <c r="C412" s="307">
        <v>42</v>
      </c>
      <c r="D412" s="276" t="s">
        <v>863</v>
      </c>
      <c r="E412" s="298">
        <v>2760</v>
      </c>
    </row>
    <row r="413" spans="1:5" ht="12.75">
      <c r="A413" s="267">
        <v>99</v>
      </c>
      <c r="B413" s="21"/>
      <c r="C413" s="312"/>
      <c r="D413" s="312" t="s">
        <v>864</v>
      </c>
      <c r="E413" s="22">
        <f>SUM(E415)</f>
        <v>5247</v>
      </c>
    </row>
    <row r="414" spans="1:5" ht="12.75">
      <c r="A414" s="233"/>
      <c r="B414" s="242">
        <v>9911</v>
      </c>
      <c r="C414" s="293"/>
      <c r="D414" s="313" t="s">
        <v>865</v>
      </c>
      <c r="E414" s="22"/>
    </row>
    <row r="415" spans="1:5" ht="12.75">
      <c r="A415" s="39"/>
      <c r="B415" s="314"/>
      <c r="C415" s="315"/>
      <c r="D415" s="315" t="s">
        <v>866</v>
      </c>
      <c r="E415" s="51">
        <v>5247</v>
      </c>
    </row>
    <row r="416" spans="1:5" ht="13.5" thickBot="1">
      <c r="A416" s="316"/>
      <c r="B416" s="317"/>
      <c r="C416" s="318">
        <v>31</v>
      </c>
      <c r="D416" s="319" t="s">
        <v>846</v>
      </c>
      <c r="E416" s="320">
        <v>5247</v>
      </c>
    </row>
    <row r="428" spans="1:5" ht="12.75">
      <c r="A428" s="141"/>
      <c r="B428" s="73" t="s">
        <v>867</v>
      </c>
      <c r="C428" s="141"/>
      <c r="E428" s="231"/>
    </row>
    <row r="429" spans="1:5" ht="12.75">
      <c r="A429" s="141"/>
      <c r="B429" s="73" t="s">
        <v>827</v>
      </c>
      <c r="C429" s="141"/>
      <c r="E429" s="231"/>
    </row>
    <row r="430" spans="1:5" ht="12.75">
      <c r="A430" s="141"/>
      <c r="B430" s="141"/>
      <c r="C430" s="141"/>
      <c r="D430" s="172"/>
      <c r="E430" s="231"/>
    </row>
    <row r="431" spans="1:5" ht="12.75">
      <c r="A431" s="141"/>
      <c r="B431" s="141"/>
      <c r="C431" s="141"/>
      <c r="D431" s="73"/>
      <c r="E431" s="231"/>
    </row>
    <row r="432" spans="1:5" ht="12.75">
      <c r="A432" s="141"/>
      <c r="B432" s="141"/>
      <c r="C432" s="141"/>
      <c r="D432" s="73"/>
      <c r="E432" s="231"/>
    </row>
    <row r="433" spans="1:5" ht="12.75">
      <c r="A433" s="141"/>
      <c r="B433" s="141"/>
      <c r="C433" s="141"/>
      <c r="D433" s="73"/>
      <c r="E433" s="231"/>
    </row>
    <row r="434" spans="1:5" ht="12.75">
      <c r="A434" s="88"/>
      <c r="B434" s="2" t="s">
        <v>695</v>
      </c>
      <c r="C434" s="2"/>
      <c r="D434" s="88"/>
      <c r="E434" s="96"/>
    </row>
    <row r="435" spans="1:5" ht="13.5" thickBot="1">
      <c r="A435" s="88"/>
      <c r="B435" s="2"/>
      <c r="C435" s="2"/>
      <c r="D435" s="88"/>
      <c r="E435" s="96"/>
    </row>
    <row r="436" spans="1:5" ht="12.75">
      <c r="A436" s="75" t="s">
        <v>788</v>
      </c>
      <c r="B436" s="74" t="s">
        <v>812</v>
      </c>
      <c r="C436" s="74" t="s">
        <v>690</v>
      </c>
      <c r="D436" s="74" t="s">
        <v>603</v>
      </c>
      <c r="E436" s="76" t="s">
        <v>831</v>
      </c>
    </row>
    <row r="437" spans="1:5" ht="13.5" thickBot="1">
      <c r="A437" s="82"/>
      <c r="B437" s="213"/>
      <c r="C437" s="213"/>
      <c r="D437" s="248"/>
      <c r="E437" s="80">
        <v>2001</v>
      </c>
    </row>
    <row r="438" spans="1:5" ht="12.75">
      <c r="A438" s="77"/>
      <c r="B438" s="24" t="s">
        <v>868</v>
      </c>
      <c r="C438" s="73"/>
      <c r="D438" s="88"/>
      <c r="E438" s="5"/>
    </row>
    <row r="439" spans="1:5" ht="12.75">
      <c r="A439" s="77"/>
      <c r="B439" s="79" t="s">
        <v>869</v>
      </c>
      <c r="C439" s="73"/>
      <c r="D439" s="88"/>
      <c r="E439" s="5">
        <v>1500</v>
      </c>
    </row>
    <row r="440" spans="1:5" ht="12.75">
      <c r="A440" s="288"/>
      <c r="B440" s="228" t="s">
        <v>870</v>
      </c>
      <c r="C440" s="2"/>
      <c r="D440" s="88"/>
      <c r="E440" s="292"/>
    </row>
    <row r="441" spans="1:5" ht="12.75">
      <c r="A441" s="224">
        <v>710</v>
      </c>
      <c r="B441" s="321"/>
      <c r="C441" s="322"/>
      <c r="D441" s="323" t="s">
        <v>829</v>
      </c>
      <c r="E441" s="324"/>
    </row>
    <row r="442" spans="1:5" ht="12.75">
      <c r="A442" s="288"/>
      <c r="B442" s="325"/>
      <c r="C442" s="326"/>
      <c r="D442" s="327"/>
      <c r="E442" s="328">
        <f>SUM(E443)</f>
        <v>1500</v>
      </c>
    </row>
    <row r="443" spans="1:5" ht="12.75">
      <c r="A443" s="77"/>
      <c r="B443" s="321">
        <v>71095</v>
      </c>
      <c r="C443" s="329"/>
      <c r="D443" s="330" t="s">
        <v>792</v>
      </c>
      <c r="E443" s="331">
        <v>1500</v>
      </c>
    </row>
    <row r="444" spans="1:5" ht="12.75">
      <c r="A444" s="224"/>
      <c r="B444" s="284"/>
      <c r="C444" s="322">
        <v>202</v>
      </c>
      <c r="D444" s="332" t="s">
        <v>790</v>
      </c>
      <c r="E444" s="324"/>
    </row>
    <row r="445" spans="1:5" ht="12.75">
      <c r="A445" s="87"/>
      <c r="B445" s="87"/>
      <c r="C445" s="315"/>
      <c r="D445" s="315" t="s">
        <v>793</v>
      </c>
      <c r="E445" s="331">
        <v>1500</v>
      </c>
    </row>
    <row r="446" spans="1:5" ht="13.5" thickBot="1">
      <c r="A446" s="94"/>
      <c r="B446" s="94"/>
      <c r="C446" s="333"/>
      <c r="D446" s="333" t="s">
        <v>791</v>
      </c>
      <c r="E446" s="250"/>
    </row>
    <row r="451" spans="1:5" ht="12.75">
      <c r="A451" s="141"/>
      <c r="B451" s="141"/>
      <c r="C451" s="141"/>
      <c r="D451" s="73"/>
      <c r="E451" s="231"/>
    </row>
    <row r="452" spans="1:5" ht="12.75">
      <c r="A452" s="141"/>
      <c r="B452" s="141"/>
      <c r="C452" s="141"/>
      <c r="D452" s="73"/>
      <c r="E452" s="231"/>
    </row>
    <row r="453" spans="1:5" ht="12.75">
      <c r="A453" s="88"/>
      <c r="B453" s="2" t="s">
        <v>604</v>
      </c>
      <c r="C453" s="2"/>
      <c r="D453" s="88"/>
      <c r="E453" s="96"/>
    </row>
    <row r="454" spans="1:5" ht="13.5" thickBot="1">
      <c r="A454" s="88"/>
      <c r="B454" s="2"/>
      <c r="C454" s="2"/>
      <c r="D454" s="88"/>
      <c r="E454" s="96"/>
    </row>
    <row r="455" spans="1:5" ht="12.75">
      <c r="A455" s="74" t="s">
        <v>788</v>
      </c>
      <c r="B455" s="216" t="s">
        <v>812</v>
      </c>
      <c r="C455" s="74" t="s">
        <v>690</v>
      </c>
      <c r="D455" s="216" t="s">
        <v>603</v>
      </c>
      <c r="E455" s="76" t="s">
        <v>831</v>
      </c>
    </row>
    <row r="456" spans="1:5" ht="13.5" thickBot="1">
      <c r="A456" s="213"/>
      <c r="B456" s="85"/>
      <c r="C456" s="213"/>
      <c r="D456" s="230"/>
      <c r="E456" s="334">
        <v>2001</v>
      </c>
    </row>
    <row r="457" spans="1:5" ht="12.75">
      <c r="A457" s="286"/>
      <c r="B457" s="73" t="s">
        <v>704</v>
      </c>
      <c r="C457" s="335"/>
      <c r="D457" s="88"/>
      <c r="E457" s="227">
        <f>SUM(E459)</f>
        <v>1500</v>
      </c>
    </row>
    <row r="458" spans="1:5" ht="12.75">
      <c r="A458" s="336"/>
      <c r="B458" s="2" t="s">
        <v>828</v>
      </c>
      <c r="C458" s="93"/>
      <c r="D458" s="88"/>
      <c r="E458" s="337"/>
    </row>
    <row r="459" spans="1:5" ht="12.75">
      <c r="A459" s="286">
        <v>710</v>
      </c>
      <c r="B459" s="338"/>
      <c r="C459" s="286"/>
      <c r="D459" s="226" t="s">
        <v>829</v>
      </c>
      <c r="E459" s="339">
        <v>1500</v>
      </c>
    </row>
    <row r="460" spans="1:5" ht="12.75">
      <c r="A460" s="78"/>
      <c r="B460" s="338">
        <v>71095</v>
      </c>
      <c r="C460" s="78"/>
      <c r="D460" s="168" t="s">
        <v>792</v>
      </c>
      <c r="E460" s="90">
        <v>1500</v>
      </c>
    </row>
    <row r="461" spans="1:5" ht="12.75">
      <c r="A461" s="89"/>
      <c r="C461" s="78">
        <v>430</v>
      </c>
      <c r="D461" s="65" t="s">
        <v>871</v>
      </c>
      <c r="E461" s="90">
        <v>1500</v>
      </c>
    </row>
    <row r="462" spans="1:5" ht="13.5" thickBot="1">
      <c r="A462" s="213"/>
      <c r="B462" s="340"/>
      <c r="C462" s="341"/>
      <c r="D462" s="340"/>
      <c r="E462" s="342"/>
    </row>
    <row r="489" ht="12.75">
      <c r="E489" s="175" t="s">
        <v>872</v>
      </c>
    </row>
    <row r="492" ht="12.75">
      <c r="C492" s="73" t="s">
        <v>873</v>
      </c>
    </row>
    <row r="493" ht="12.75">
      <c r="C493" s="10" t="s">
        <v>874</v>
      </c>
    </row>
    <row r="494" ht="12.75">
      <c r="D494" s="10" t="s">
        <v>875</v>
      </c>
    </row>
    <row r="495" ht="12.75">
      <c r="D495" s="10"/>
    </row>
    <row r="496" ht="12.75">
      <c r="D496" s="10"/>
    </row>
    <row r="497" spans="2:4" ht="12.75">
      <c r="B497" s="2" t="s">
        <v>695</v>
      </c>
      <c r="C497" s="2"/>
      <c r="D497" s="10"/>
    </row>
    <row r="498" ht="13.5" thickBot="1"/>
    <row r="499" spans="1:5" ht="12.75">
      <c r="A499" s="75" t="s">
        <v>788</v>
      </c>
      <c r="B499" s="74" t="s">
        <v>812</v>
      </c>
      <c r="C499" s="74" t="s">
        <v>690</v>
      </c>
      <c r="D499" s="74" t="s">
        <v>603</v>
      </c>
      <c r="E499" s="76" t="s">
        <v>698</v>
      </c>
    </row>
    <row r="500" spans="1:5" ht="13.5" thickBot="1">
      <c r="A500" s="82"/>
      <c r="B500" s="213"/>
      <c r="C500" s="213"/>
      <c r="D500" s="248"/>
      <c r="E500" s="80">
        <v>2000</v>
      </c>
    </row>
    <row r="501" spans="1:5" ht="12.75">
      <c r="A501" s="224"/>
      <c r="B501" s="43" t="s">
        <v>699</v>
      </c>
      <c r="C501" s="225"/>
      <c r="D501" s="225"/>
      <c r="E501" s="4"/>
    </row>
    <row r="502" spans="1:5" ht="12.75">
      <c r="A502" s="77"/>
      <c r="B502" s="79" t="s">
        <v>813</v>
      </c>
      <c r="C502" s="73"/>
      <c r="D502" s="343"/>
      <c r="E502" s="5">
        <f>SUM(E505)</f>
        <v>74100</v>
      </c>
    </row>
    <row r="503" spans="1:5" ht="12.75">
      <c r="A503" s="77"/>
      <c r="B503" s="228" t="s">
        <v>876</v>
      </c>
      <c r="C503" s="2"/>
      <c r="D503" s="343"/>
      <c r="E503" s="331"/>
    </row>
    <row r="504" spans="1:5" ht="12.75">
      <c r="A504" s="77"/>
      <c r="B504" s="228"/>
      <c r="C504" s="2"/>
      <c r="D504" s="343"/>
      <c r="E504" s="331"/>
    </row>
    <row r="505" spans="1:5" ht="12.75">
      <c r="A505" s="267">
        <v>91</v>
      </c>
      <c r="B505" s="234"/>
      <c r="C505" s="235"/>
      <c r="D505" s="270" t="s">
        <v>862</v>
      </c>
      <c r="E505" s="271">
        <f>SUM(E506)</f>
        <v>74100</v>
      </c>
    </row>
    <row r="506" spans="1:5" ht="12.75">
      <c r="A506" s="224"/>
      <c r="B506" s="321">
        <v>9143</v>
      </c>
      <c r="C506" s="322"/>
      <c r="D506" s="313" t="s">
        <v>830</v>
      </c>
      <c r="E506" s="344">
        <v>74100</v>
      </c>
    </row>
    <row r="507" spans="1:5" ht="12.75">
      <c r="A507" s="305"/>
      <c r="B507" s="306"/>
      <c r="C507" s="307">
        <v>49</v>
      </c>
      <c r="D507" s="345" t="s">
        <v>702</v>
      </c>
      <c r="E507" s="324">
        <v>74100</v>
      </c>
    </row>
    <row r="508" spans="1:5" ht="13.5" thickBot="1">
      <c r="A508" s="346"/>
      <c r="B508" s="317"/>
      <c r="C508" s="347"/>
      <c r="D508" s="333" t="s">
        <v>703</v>
      </c>
      <c r="E508" s="250"/>
    </row>
    <row r="515" spans="2:3" ht="12.75">
      <c r="B515" s="10" t="s">
        <v>604</v>
      </c>
      <c r="C515" s="10"/>
    </row>
    <row r="516" ht="13.5" thickBot="1"/>
    <row r="517" spans="1:5" ht="12.75">
      <c r="A517" s="75" t="s">
        <v>788</v>
      </c>
      <c r="B517" s="74" t="s">
        <v>812</v>
      </c>
      <c r="C517" s="74" t="s">
        <v>690</v>
      </c>
      <c r="D517" s="74" t="s">
        <v>603</v>
      </c>
      <c r="E517" s="76" t="s">
        <v>698</v>
      </c>
    </row>
    <row r="518" spans="1:5" ht="13.5" thickBot="1">
      <c r="A518" s="82"/>
      <c r="B518" s="213"/>
      <c r="C518" s="213"/>
      <c r="D518" s="248"/>
      <c r="E518" s="80">
        <v>2000</v>
      </c>
    </row>
    <row r="519" spans="1:5" ht="12.75">
      <c r="A519" s="224"/>
      <c r="B519" s="79" t="s">
        <v>704</v>
      </c>
      <c r="C519" s="73"/>
      <c r="D519" s="225"/>
      <c r="E519" s="4"/>
    </row>
    <row r="520" spans="1:5" ht="12.75">
      <c r="A520" s="77"/>
      <c r="B520" s="228" t="s">
        <v>705</v>
      </c>
      <c r="C520" s="2"/>
      <c r="D520" s="343"/>
      <c r="E520" s="11">
        <f>SUM(E522)</f>
        <v>74100</v>
      </c>
    </row>
    <row r="521" spans="1:5" ht="12.75">
      <c r="A521" s="77"/>
      <c r="B521" s="228" t="s">
        <v>706</v>
      </c>
      <c r="C521" s="2"/>
      <c r="D521" s="343"/>
      <c r="E521" s="331"/>
    </row>
    <row r="522" spans="1:5" ht="12.75">
      <c r="A522" s="267">
        <v>91</v>
      </c>
      <c r="B522" s="234"/>
      <c r="C522" s="235"/>
      <c r="D522" s="270" t="s">
        <v>862</v>
      </c>
      <c r="E522" s="271">
        <f>SUM(E523)</f>
        <v>74100</v>
      </c>
    </row>
    <row r="523" spans="1:5" ht="12.75">
      <c r="A523" s="224"/>
      <c r="B523" s="321">
        <v>9143</v>
      </c>
      <c r="C523" s="322"/>
      <c r="D523" s="313" t="s">
        <v>830</v>
      </c>
      <c r="E523" s="344">
        <f>SUM(E524:E527)</f>
        <v>74100</v>
      </c>
    </row>
    <row r="524" spans="1:5" ht="12.75">
      <c r="A524" s="284"/>
      <c r="B524" s="348"/>
      <c r="C524" s="322">
        <v>11</v>
      </c>
      <c r="D524" s="276" t="s">
        <v>835</v>
      </c>
      <c r="E524" s="324">
        <v>56750</v>
      </c>
    </row>
    <row r="525" spans="1:5" ht="12.75">
      <c r="A525" s="284"/>
      <c r="B525" s="284"/>
      <c r="C525" s="307">
        <v>17</v>
      </c>
      <c r="D525" s="349" t="s">
        <v>844</v>
      </c>
      <c r="E525" s="298">
        <v>4830</v>
      </c>
    </row>
    <row r="526" spans="1:5" ht="12.75">
      <c r="A526" s="87"/>
      <c r="B526" s="87"/>
      <c r="C526" s="307">
        <v>41</v>
      </c>
      <c r="D526" s="299" t="s">
        <v>796</v>
      </c>
      <c r="E526" s="298">
        <v>11010</v>
      </c>
    </row>
    <row r="527" spans="1:5" ht="13.5" thickBot="1">
      <c r="A527" s="94"/>
      <c r="B527" s="94"/>
      <c r="C527" s="350">
        <v>42</v>
      </c>
      <c r="D527" s="340" t="s">
        <v>863</v>
      </c>
      <c r="E527" s="351">
        <v>1510</v>
      </c>
    </row>
    <row r="562" spans="1:5" ht="12.75">
      <c r="A562" s="157"/>
      <c r="B562" s="88"/>
      <c r="C562" s="88"/>
      <c r="D562" s="88"/>
      <c r="E562" s="179"/>
    </row>
    <row r="581" ht="12.75">
      <c r="E581" s="175" t="s">
        <v>877</v>
      </c>
    </row>
    <row r="585" ht="12.75">
      <c r="D585" s="73"/>
    </row>
    <row r="586" ht="12.75">
      <c r="D586" s="10"/>
    </row>
    <row r="587" ht="12.75">
      <c r="D587" s="10"/>
    </row>
  </sheetData>
  <printOptions/>
  <pageMargins left="0.7874015748031497" right="0.7874015748031497" top="0" bottom="0" header="0.5118110236220472" footer="0.5118110236220472"/>
  <pageSetup horizontalDpi="300" verticalDpi="3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572"/>
  <sheetViews>
    <sheetView showGridLines="0" zoomScale="85" zoomScaleNormal="85" workbookViewId="0" topLeftCell="A1">
      <selection activeCell="A1" sqref="A1"/>
    </sheetView>
  </sheetViews>
  <sheetFormatPr defaultColWidth="9.00390625" defaultRowHeight="12.75"/>
  <cols>
    <col min="1" max="1" width="5.625" style="65" customWidth="1"/>
    <col min="2" max="2" width="7.375" style="65" customWidth="1"/>
    <col min="3" max="3" width="5.125" style="65" customWidth="1"/>
    <col min="4" max="4" width="57.875" style="65" customWidth="1"/>
    <col min="5" max="5" width="10.125" style="175" customWidth="1"/>
    <col min="6" max="6" width="4.375" style="65" customWidth="1"/>
    <col min="7" max="16384" width="9.125" style="65" customWidth="1"/>
  </cols>
  <sheetData>
    <row r="2" ht="12.75">
      <c r="E2" s="635" t="s">
        <v>890</v>
      </c>
    </row>
    <row r="3" ht="12.75">
      <c r="E3" s="616" t="s">
        <v>659</v>
      </c>
    </row>
    <row r="4" ht="12.75">
      <c r="E4" s="616" t="s">
        <v>660</v>
      </c>
    </row>
    <row r="5" ht="12.75">
      <c r="E5" s="616" t="s">
        <v>661</v>
      </c>
    </row>
    <row r="6" ht="12.75">
      <c r="E6" s="616"/>
    </row>
    <row r="8" spans="1:5" ht="12.75">
      <c r="A8" s="172" t="s">
        <v>867</v>
      </c>
      <c r="C8" s="156"/>
      <c r="D8" s="158"/>
      <c r="E8" s="190"/>
    </row>
    <row r="9" spans="1:5" ht="12.75">
      <c r="A9" s="172" t="s">
        <v>900</v>
      </c>
      <c r="C9" s="156"/>
      <c r="D9" s="158"/>
      <c r="E9" s="190"/>
    </row>
    <row r="10" spans="1:5" ht="15">
      <c r="A10" s="411"/>
      <c r="C10" s="156"/>
      <c r="D10" s="158"/>
      <c r="E10" s="190"/>
    </row>
    <row r="11" spans="1:5" ht="15">
      <c r="A11" s="411"/>
      <c r="C11" s="156"/>
      <c r="D11" s="158"/>
      <c r="E11" s="190"/>
    </row>
    <row r="12" spans="1:5" ht="12.75">
      <c r="A12" s="156"/>
      <c r="B12" s="156"/>
      <c r="C12" s="156"/>
      <c r="D12" s="172"/>
      <c r="E12" s="190"/>
    </row>
    <row r="13" spans="1:5" ht="12.75">
      <c r="A13" s="157"/>
      <c r="B13" s="100" t="s">
        <v>695</v>
      </c>
      <c r="C13" s="100"/>
      <c r="D13" s="157"/>
      <c r="E13" s="179"/>
    </row>
    <row r="14" spans="1:5" ht="13.5" thickBot="1">
      <c r="A14" s="157"/>
      <c r="B14" s="100"/>
      <c r="C14" s="100"/>
      <c r="D14" s="157"/>
      <c r="E14" s="179"/>
    </row>
    <row r="15" spans="1:5" ht="12.75">
      <c r="A15" s="371" t="s">
        <v>696</v>
      </c>
      <c r="B15" s="372" t="s">
        <v>697</v>
      </c>
      <c r="C15" s="129" t="s">
        <v>690</v>
      </c>
      <c r="D15" s="132" t="s">
        <v>684</v>
      </c>
      <c r="E15" s="105" t="s">
        <v>710</v>
      </c>
    </row>
    <row r="16" spans="1:5" ht="13.5" thickBot="1">
      <c r="A16" s="107"/>
      <c r="B16" s="373"/>
      <c r="C16" s="107"/>
      <c r="D16" s="180"/>
      <c r="E16" s="181">
        <v>2003</v>
      </c>
    </row>
    <row r="17" spans="1:5" ht="12.75">
      <c r="A17" s="132"/>
      <c r="B17" s="374" t="s">
        <v>868</v>
      </c>
      <c r="C17" s="374"/>
      <c r="D17" s="375"/>
      <c r="E17" s="376"/>
    </row>
    <row r="18" spans="1:5" ht="12.75">
      <c r="A18" s="134"/>
      <c r="B18" s="172" t="s">
        <v>869</v>
      </c>
      <c r="C18" s="172"/>
      <c r="D18" s="243"/>
      <c r="E18" s="376">
        <f>SUM(E20)</f>
        <v>700</v>
      </c>
    </row>
    <row r="19" spans="1:5" ht="13.5" thickBot="1">
      <c r="A19" s="84"/>
      <c r="B19" s="86" t="s">
        <v>915</v>
      </c>
      <c r="C19" s="86"/>
      <c r="D19" s="159"/>
      <c r="E19" s="377"/>
    </row>
    <row r="20" spans="1:6" ht="15.75" thickBot="1">
      <c r="A20" s="146">
        <v>710</v>
      </c>
      <c r="B20" s="378"/>
      <c r="C20" s="378"/>
      <c r="D20" s="379" t="s">
        <v>829</v>
      </c>
      <c r="E20" s="380">
        <f>SUM(E21)</f>
        <v>700</v>
      </c>
      <c r="F20" s="57"/>
    </row>
    <row r="21" spans="1:5" ht="13.5" thickBot="1">
      <c r="A21" s="134"/>
      <c r="B21" s="189">
        <v>71035</v>
      </c>
      <c r="C21" s="229"/>
      <c r="D21" s="161" t="s">
        <v>789</v>
      </c>
      <c r="E21" s="178">
        <f>SUM(E23)</f>
        <v>700</v>
      </c>
    </row>
    <row r="22" spans="1:5" ht="12.75">
      <c r="A22" s="134"/>
      <c r="B22" s="157"/>
      <c r="C22" s="107">
        <v>202</v>
      </c>
      <c r="D22" s="157" t="s">
        <v>790</v>
      </c>
      <c r="E22" s="185"/>
    </row>
    <row r="23" spans="1:5" ht="12.75">
      <c r="A23" s="37"/>
      <c r="B23" s="157"/>
      <c r="C23" s="165"/>
      <c r="D23" s="157" t="s">
        <v>793</v>
      </c>
      <c r="E23" s="126">
        <v>700</v>
      </c>
    </row>
    <row r="24" spans="1:5" ht="13.5" thickBot="1">
      <c r="A24" s="184"/>
      <c r="B24" s="155"/>
      <c r="C24" s="381"/>
      <c r="D24" s="155" t="s">
        <v>791</v>
      </c>
      <c r="E24" s="186"/>
    </row>
    <row r="25" spans="1:5" ht="12.75">
      <c r="A25" s="157"/>
      <c r="B25" s="157"/>
      <c r="C25" s="157"/>
      <c r="D25" s="157"/>
      <c r="E25" s="179"/>
    </row>
    <row r="26" spans="1:5" ht="12.75">
      <c r="A26" s="157"/>
      <c r="B26" s="157"/>
      <c r="C26" s="157"/>
      <c r="D26" s="157"/>
      <c r="E26" s="179"/>
    </row>
    <row r="27" spans="1:5" ht="12.75">
      <c r="A27" s="158"/>
      <c r="B27" s="158"/>
      <c r="C27" s="158"/>
      <c r="D27" s="158"/>
      <c r="E27" s="245"/>
    </row>
    <row r="28" spans="1:5" ht="12.75">
      <c r="A28" s="157"/>
      <c r="B28" s="100" t="s">
        <v>604</v>
      </c>
      <c r="C28" s="100"/>
      <c r="D28" s="157"/>
      <c r="E28" s="179"/>
    </row>
    <row r="29" spans="1:5" ht="13.5" thickBot="1">
      <c r="A29" s="157"/>
      <c r="B29" s="100"/>
      <c r="C29" s="100"/>
      <c r="D29" s="157"/>
      <c r="E29" s="179"/>
    </row>
    <row r="30" spans="1:5" ht="12.75">
      <c r="A30" s="371" t="s">
        <v>696</v>
      </c>
      <c r="B30" s="372" t="s">
        <v>697</v>
      </c>
      <c r="C30" s="129" t="s">
        <v>690</v>
      </c>
      <c r="D30" s="132" t="s">
        <v>684</v>
      </c>
      <c r="E30" s="105" t="s">
        <v>710</v>
      </c>
    </row>
    <row r="31" spans="1:5" ht="13.5" thickBot="1">
      <c r="A31" s="107"/>
      <c r="B31" s="373"/>
      <c r="C31" s="107"/>
      <c r="D31" s="180"/>
      <c r="E31" s="181">
        <v>2003</v>
      </c>
    </row>
    <row r="32" spans="1:5" ht="12.75">
      <c r="A32" s="132"/>
      <c r="B32" s="374" t="s">
        <v>704</v>
      </c>
      <c r="C32" s="374"/>
      <c r="D32" s="375"/>
      <c r="E32" s="376"/>
    </row>
    <row r="33" spans="1:5" ht="12.75">
      <c r="A33" s="134"/>
      <c r="B33" s="172" t="s">
        <v>888</v>
      </c>
      <c r="C33" s="172"/>
      <c r="D33" s="243"/>
      <c r="E33" s="376">
        <f>SUM(E35)</f>
        <v>700</v>
      </c>
    </row>
    <row r="34" spans="1:5" ht="13.5" thickBot="1">
      <c r="A34" s="84"/>
      <c r="B34" s="86"/>
      <c r="C34" s="86"/>
      <c r="D34" s="159"/>
      <c r="E34" s="377"/>
    </row>
    <row r="35" spans="1:5" ht="15.75" thickBot="1">
      <c r="A35" s="146">
        <v>710</v>
      </c>
      <c r="B35" s="378"/>
      <c r="C35" s="378"/>
      <c r="D35" s="379" t="s">
        <v>829</v>
      </c>
      <c r="E35" s="380">
        <f>SUM(E36)</f>
        <v>700</v>
      </c>
    </row>
    <row r="36" spans="1:5" ht="13.5" thickBot="1">
      <c r="A36" s="134"/>
      <c r="B36" s="189">
        <v>71035</v>
      </c>
      <c r="C36" s="229"/>
      <c r="D36" s="161" t="s">
        <v>789</v>
      </c>
      <c r="E36" s="178">
        <f>SUM(E37)</f>
        <v>700</v>
      </c>
    </row>
    <row r="37" spans="1:5" ht="12.75">
      <c r="A37" s="37"/>
      <c r="B37" s="157"/>
      <c r="C37" s="165"/>
      <c r="D37" s="157" t="s">
        <v>889</v>
      </c>
      <c r="E37" s="126">
        <v>700</v>
      </c>
    </row>
    <row r="38" spans="1:5" ht="13.5" thickBot="1">
      <c r="A38" s="184"/>
      <c r="B38" s="155"/>
      <c r="C38" s="381"/>
      <c r="D38" s="155"/>
      <c r="E38" s="186"/>
    </row>
    <row r="40" spans="4:5" ht="12.75">
      <c r="D40" s="10"/>
      <c r="E40" s="247"/>
    </row>
    <row r="83" spans="1:5" ht="12.75">
      <c r="A83" s="88"/>
      <c r="B83" s="88"/>
      <c r="C83" s="88"/>
      <c r="D83" s="88"/>
      <c r="E83" s="96"/>
    </row>
    <row r="84" spans="1:5" ht="12.75">
      <c r="A84" s="88"/>
      <c r="B84" s="88"/>
      <c r="C84" s="88"/>
      <c r="D84" s="88"/>
      <c r="E84" s="96"/>
    </row>
    <row r="85" spans="1:5" ht="12.75">
      <c r="A85" s="88"/>
      <c r="B85" s="2"/>
      <c r="C85" s="2"/>
      <c r="D85" s="88"/>
      <c r="E85" s="96"/>
    </row>
    <row r="86" spans="1:5" ht="12.75">
      <c r="A86" s="88"/>
      <c r="B86" s="88"/>
      <c r="C86" s="88"/>
      <c r="D86" s="88"/>
      <c r="E86" s="96"/>
    </row>
    <row r="87" spans="1:5" ht="12.75">
      <c r="A87" s="141"/>
      <c r="B87" s="141"/>
      <c r="C87" s="141"/>
      <c r="D87" s="141"/>
      <c r="E87" s="388"/>
    </row>
    <row r="88" spans="1:5" ht="12.75">
      <c r="A88" s="141"/>
      <c r="B88" s="141"/>
      <c r="C88" s="141"/>
      <c r="D88" s="73"/>
      <c r="E88" s="388"/>
    </row>
    <row r="89" spans="1:5" ht="12.75">
      <c r="A89" s="141"/>
      <c r="B89" s="73"/>
      <c r="C89" s="73"/>
      <c r="D89" s="73"/>
      <c r="E89" s="389"/>
    </row>
    <row r="90" spans="1:5" ht="12.75">
      <c r="A90" s="141"/>
      <c r="B90" s="2"/>
      <c r="C90" s="2"/>
      <c r="D90" s="73"/>
      <c r="E90" s="390"/>
    </row>
    <row r="91" spans="1:5" ht="12.75">
      <c r="A91" s="141"/>
      <c r="B91" s="2"/>
      <c r="C91" s="2"/>
      <c r="D91" s="73"/>
      <c r="E91" s="96"/>
    </row>
    <row r="92" spans="1:5" ht="12.75">
      <c r="A92" s="156"/>
      <c r="B92" s="156"/>
      <c r="C92" s="156"/>
      <c r="D92" s="172"/>
      <c r="E92" s="191"/>
    </row>
    <row r="93" spans="1:5" ht="12.75">
      <c r="A93" s="141"/>
      <c r="B93" s="141"/>
      <c r="C93" s="141"/>
      <c r="D93" s="100"/>
      <c r="E93" s="389"/>
    </row>
    <row r="94" spans="1:5" ht="12.75">
      <c r="A94" s="88"/>
      <c r="B94" s="88"/>
      <c r="C94" s="141"/>
      <c r="D94" s="385"/>
      <c r="E94" s="96"/>
    </row>
    <row r="95" spans="1:5" ht="12.75">
      <c r="A95" s="88"/>
      <c r="B95" s="88"/>
      <c r="C95" s="88"/>
      <c r="D95" s="88"/>
      <c r="E95" s="96"/>
    </row>
    <row r="306" spans="1:5" ht="12.75">
      <c r="A306" s="157"/>
      <c r="B306" s="2" t="s">
        <v>604</v>
      </c>
      <c r="C306" s="156"/>
      <c r="D306" s="88"/>
      <c r="E306" s="179"/>
    </row>
    <row r="309" spans="1:5" ht="13.5" thickBot="1">
      <c r="A309" s="156"/>
      <c r="B309" s="156"/>
      <c r="C309" s="156"/>
      <c r="D309" s="88"/>
      <c r="E309" s="191"/>
    </row>
    <row r="310" spans="1:5" ht="12.75">
      <c r="A310" s="75" t="s">
        <v>788</v>
      </c>
      <c r="B310" s="74" t="s">
        <v>812</v>
      </c>
      <c r="C310" s="74" t="s">
        <v>690</v>
      </c>
      <c r="D310" s="74" t="s">
        <v>603</v>
      </c>
      <c r="E310" s="76" t="s">
        <v>831</v>
      </c>
    </row>
    <row r="311" spans="1:5" ht="13.5" thickBot="1">
      <c r="A311" s="82"/>
      <c r="B311" s="213"/>
      <c r="C311" s="213"/>
      <c r="D311" s="248"/>
      <c r="E311" s="80">
        <v>2001</v>
      </c>
    </row>
    <row r="312" spans="1:5" ht="12.75">
      <c r="A312" s="224"/>
      <c r="B312" s="232" t="s">
        <v>816</v>
      </c>
      <c r="C312" s="226"/>
      <c r="D312" s="225"/>
      <c r="E312" s="4">
        <f>SUM(E314,E320,E361,E364,E372)</f>
        <v>2099268</v>
      </c>
    </row>
    <row r="313" spans="1:5" ht="13.5" thickBot="1">
      <c r="A313" s="82"/>
      <c r="B313" s="223" t="s">
        <v>817</v>
      </c>
      <c r="C313" s="230"/>
      <c r="D313" s="249"/>
      <c r="E313" s="250"/>
    </row>
    <row r="314" spans="1:5" ht="13.5" thickBot="1">
      <c r="A314" s="251">
        <v>750</v>
      </c>
      <c r="B314" s="252"/>
      <c r="C314" s="253"/>
      <c r="D314" s="254" t="s">
        <v>774</v>
      </c>
      <c r="E314" s="255">
        <v>138965</v>
      </c>
    </row>
    <row r="315" spans="1:5" ht="12.75">
      <c r="A315" s="256"/>
      <c r="B315" s="239">
        <v>75011</v>
      </c>
      <c r="C315" s="240"/>
      <c r="D315" s="257" t="s">
        <v>775</v>
      </c>
      <c r="E315" s="258">
        <v>135350</v>
      </c>
    </row>
    <row r="316" spans="1:5" ht="13.5" thickBot="1">
      <c r="A316" s="233"/>
      <c r="B316" s="236"/>
      <c r="C316" s="259"/>
      <c r="D316" s="260"/>
      <c r="E316" s="261"/>
    </row>
    <row r="317" spans="1:5" ht="13.5" thickBot="1">
      <c r="A317" s="251">
        <v>751</v>
      </c>
      <c r="B317" s="252"/>
      <c r="C317" s="253"/>
      <c r="D317" s="262" t="s">
        <v>832</v>
      </c>
      <c r="E317" s="255">
        <f>SUM(E318)</f>
        <v>5547</v>
      </c>
    </row>
    <row r="318" spans="1:5" ht="25.5">
      <c r="A318" s="134"/>
      <c r="B318" s="236">
        <v>75101</v>
      </c>
      <c r="C318" s="259"/>
      <c r="D318" s="263" t="s">
        <v>778</v>
      </c>
      <c r="E318" s="264">
        <v>5547</v>
      </c>
    </row>
    <row r="319" spans="1:5" ht="13.5" thickBot="1">
      <c r="A319" s="134"/>
      <c r="B319" s="236"/>
      <c r="C319" s="259"/>
      <c r="D319" s="263"/>
      <c r="E319" s="264"/>
    </row>
    <row r="320" spans="1:5" ht="13.5" thickBot="1">
      <c r="A320" s="251">
        <v>754</v>
      </c>
      <c r="B320" s="252"/>
      <c r="C320" s="253"/>
      <c r="D320" s="254" t="s">
        <v>779</v>
      </c>
      <c r="E320" s="255">
        <f>SUM(E321)</f>
        <v>4000</v>
      </c>
    </row>
    <row r="321" spans="1:5" ht="12.75">
      <c r="A321" s="134"/>
      <c r="B321" s="236">
        <v>75414</v>
      </c>
      <c r="C321" s="259"/>
      <c r="D321" s="265" t="s">
        <v>780</v>
      </c>
      <c r="E321" s="264">
        <v>4000</v>
      </c>
    </row>
    <row r="322" spans="1:5" ht="13.5" thickBot="1">
      <c r="A322" s="134"/>
      <c r="B322" s="236"/>
      <c r="C322" s="259"/>
      <c r="D322" s="265"/>
      <c r="E322" s="264"/>
    </row>
    <row r="323" spans="1:5" ht="13.5" thickBot="1">
      <c r="A323" s="251">
        <v>853</v>
      </c>
      <c r="B323" s="252"/>
      <c r="C323" s="253"/>
      <c r="D323" s="254" t="s">
        <v>781</v>
      </c>
      <c r="E323" s="255">
        <f>SUM(E324,E328,E343,E330)</f>
        <v>1352219</v>
      </c>
    </row>
    <row r="324" spans="1:5" ht="25.5">
      <c r="A324" s="256"/>
      <c r="B324" s="239">
        <v>85314</v>
      </c>
      <c r="C324" s="240"/>
      <c r="D324" s="266" t="s">
        <v>782</v>
      </c>
      <c r="E324" s="258">
        <f>SUM(E325:E327)</f>
        <v>917247</v>
      </c>
    </row>
    <row r="325" spans="1:5" ht="12.75">
      <c r="A325" s="267"/>
      <c r="B325" s="234"/>
      <c r="C325" s="235">
        <v>311</v>
      </c>
      <c r="D325" s="268" t="s">
        <v>822</v>
      </c>
      <c r="E325" s="269">
        <v>725215</v>
      </c>
    </row>
    <row r="326" spans="1:5" ht="12.75">
      <c r="A326" s="267"/>
      <c r="B326" s="234"/>
      <c r="C326" s="235">
        <v>411</v>
      </c>
      <c r="D326" s="268" t="s">
        <v>833</v>
      </c>
      <c r="E326" s="269">
        <v>122926</v>
      </c>
    </row>
    <row r="327" spans="1:5" ht="12.75">
      <c r="A327" s="267"/>
      <c r="B327" s="234"/>
      <c r="C327" s="235">
        <v>413</v>
      </c>
      <c r="D327" s="268" t="s">
        <v>834</v>
      </c>
      <c r="E327" s="269">
        <v>69106</v>
      </c>
    </row>
    <row r="328" spans="1:5" ht="12.75">
      <c r="A328" s="267"/>
      <c r="B328" s="234">
        <v>85316</v>
      </c>
      <c r="C328" s="235"/>
      <c r="D328" s="270" t="s">
        <v>783</v>
      </c>
      <c r="E328" s="271">
        <f>SUM(E329)</f>
        <v>97680</v>
      </c>
    </row>
    <row r="329" spans="1:5" ht="12.75">
      <c r="A329" s="267"/>
      <c r="B329" s="234"/>
      <c r="C329" s="235">
        <v>311</v>
      </c>
      <c r="D329" s="268" t="s">
        <v>822</v>
      </c>
      <c r="E329" s="269">
        <v>97680</v>
      </c>
    </row>
    <row r="330" spans="1:5" ht="12.75">
      <c r="A330" s="267"/>
      <c r="B330" s="234">
        <v>85319</v>
      </c>
      <c r="C330" s="235"/>
      <c r="D330" s="270" t="s">
        <v>784</v>
      </c>
      <c r="E330" s="271">
        <f>SUM(E331:E342)</f>
        <v>327292</v>
      </c>
    </row>
    <row r="331" spans="1:5" ht="12.75">
      <c r="A331" s="244"/>
      <c r="B331" s="244"/>
      <c r="C331" s="244">
        <v>302</v>
      </c>
      <c r="D331" s="272" t="s">
        <v>823</v>
      </c>
      <c r="E331" s="273">
        <v>1750</v>
      </c>
    </row>
    <row r="332" spans="1:5" ht="12.75">
      <c r="A332" s="244"/>
      <c r="B332" s="244"/>
      <c r="C332" s="244">
        <v>401</v>
      </c>
      <c r="D332" s="272" t="s">
        <v>835</v>
      </c>
      <c r="E332" s="273">
        <v>223307</v>
      </c>
    </row>
    <row r="333" spans="1:5" ht="12.75">
      <c r="A333" s="244"/>
      <c r="B333" s="244"/>
      <c r="C333" s="244">
        <v>404</v>
      </c>
      <c r="D333" s="272" t="s">
        <v>819</v>
      </c>
      <c r="E333" s="273">
        <v>17823</v>
      </c>
    </row>
    <row r="334" spans="1:5" ht="12.75">
      <c r="A334" s="244"/>
      <c r="B334" s="244"/>
      <c r="C334" s="244">
        <v>411</v>
      </c>
      <c r="D334" s="272" t="s">
        <v>833</v>
      </c>
      <c r="E334" s="273">
        <v>43114</v>
      </c>
    </row>
    <row r="335" spans="1:5" ht="12.75">
      <c r="A335" s="244"/>
      <c r="B335" s="244"/>
      <c r="C335" s="244">
        <v>412</v>
      </c>
      <c r="D335" s="272" t="s">
        <v>609</v>
      </c>
      <c r="E335" s="273">
        <v>5908</v>
      </c>
    </row>
    <row r="336" spans="1:5" ht="12.75">
      <c r="A336" s="244"/>
      <c r="B336" s="244"/>
      <c r="C336" s="244">
        <v>421</v>
      </c>
      <c r="D336" s="272" t="s">
        <v>836</v>
      </c>
      <c r="E336" s="273">
        <v>7815</v>
      </c>
    </row>
    <row r="337" spans="1:5" ht="12.75">
      <c r="A337" s="244"/>
      <c r="B337" s="244"/>
      <c r="C337" s="244">
        <v>426</v>
      </c>
      <c r="D337" s="272" t="s">
        <v>824</v>
      </c>
      <c r="E337" s="273">
        <v>3060</v>
      </c>
    </row>
    <row r="338" spans="1:5" ht="12.75">
      <c r="A338" s="244"/>
      <c r="B338" s="244"/>
      <c r="C338" s="244">
        <v>427</v>
      </c>
      <c r="D338" s="272" t="s">
        <v>825</v>
      </c>
      <c r="E338" s="273">
        <v>2080</v>
      </c>
    </row>
    <row r="339" spans="1:5" ht="12.75">
      <c r="A339" s="244"/>
      <c r="B339" s="244"/>
      <c r="C339" s="244">
        <v>430</v>
      </c>
      <c r="D339" s="272" t="s">
        <v>837</v>
      </c>
      <c r="E339" s="273">
        <v>11247</v>
      </c>
    </row>
    <row r="340" spans="1:5" ht="12.75">
      <c r="A340" s="244"/>
      <c r="B340" s="244"/>
      <c r="C340" s="244">
        <v>441</v>
      </c>
      <c r="D340" s="272" t="s">
        <v>607</v>
      </c>
      <c r="E340" s="273">
        <v>1300</v>
      </c>
    </row>
    <row r="341" spans="1:5" ht="12.75">
      <c r="A341" s="244"/>
      <c r="B341" s="244"/>
      <c r="C341" s="244">
        <v>443</v>
      </c>
      <c r="D341" s="272" t="s">
        <v>608</v>
      </c>
      <c r="E341" s="273">
        <v>1500</v>
      </c>
    </row>
    <row r="342" spans="1:5" ht="12.75">
      <c r="A342" s="244"/>
      <c r="B342" s="244"/>
      <c r="C342" s="244">
        <v>444</v>
      </c>
      <c r="D342" s="272" t="s">
        <v>826</v>
      </c>
      <c r="E342" s="273">
        <v>8388</v>
      </c>
    </row>
    <row r="343" spans="1:5" ht="12.75">
      <c r="A343" s="244"/>
      <c r="B343" s="244">
        <v>85328</v>
      </c>
      <c r="C343" s="244"/>
      <c r="D343" s="274" t="s">
        <v>785</v>
      </c>
      <c r="E343" s="275">
        <f>SUM(E344)</f>
        <v>10000</v>
      </c>
    </row>
    <row r="344" spans="1:5" ht="12.75">
      <c r="A344" s="244"/>
      <c r="B344" s="244"/>
      <c r="C344" s="244">
        <v>303</v>
      </c>
      <c r="D344" s="276" t="s">
        <v>821</v>
      </c>
      <c r="E344" s="273">
        <v>10000</v>
      </c>
    </row>
    <row r="345" spans="1:5" ht="13.5" thickBot="1">
      <c r="A345" s="277">
        <v>900</v>
      </c>
      <c r="B345" s="278"/>
      <c r="C345" s="279"/>
      <c r="D345" s="280" t="s">
        <v>786</v>
      </c>
      <c r="E345" s="281">
        <f>SUM(E346)</f>
        <v>419000</v>
      </c>
    </row>
    <row r="346" spans="1:5" ht="12.75">
      <c r="A346" s="75"/>
      <c r="B346" s="282">
        <v>90015</v>
      </c>
      <c r="C346" s="282"/>
      <c r="D346" s="283" t="s">
        <v>787</v>
      </c>
      <c r="E346" s="171">
        <f>SUM(E347:E348)</f>
        <v>419000</v>
      </c>
    </row>
    <row r="347" spans="1:5" ht="12.75">
      <c r="A347" s="284"/>
      <c r="B347" s="285"/>
      <c r="C347" s="286">
        <v>426</v>
      </c>
      <c r="D347" s="285" t="s">
        <v>824</v>
      </c>
      <c r="E347" s="287">
        <v>219000</v>
      </c>
    </row>
    <row r="348" spans="1:5" ht="13.5" thickBot="1">
      <c r="A348" s="94"/>
      <c r="B348" s="144"/>
      <c r="C348" s="213">
        <v>427</v>
      </c>
      <c r="D348" s="144" t="s">
        <v>825</v>
      </c>
      <c r="E348" s="170">
        <v>200000</v>
      </c>
    </row>
    <row r="352" spans="1:4" ht="12.75">
      <c r="A352" s="141"/>
      <c r="B352" s="141"/>
      <c r="C352" s="141"/>
      <c r="D352" s="73"/>
    </row>
    <row r="353" spans="1:5" ht="12.75">
      <c r="A353" s="141"/>
      <c r="B353" s="141"/>
      <c r="C353" s="141"/>
      <c r="D353" s="73"/>
      <c r="E353" s="231"/>
    </row>
    <row r="354" ht="12.75">
      <c r="B354" s="2" t="s">
        <v>604</v>
      </c>
    </row>
    <row r="355" spans="1:5" ht="13.5" thickBot="1">
      <c r="A355" s="88"/>
      <c r="C355" s="2"/>
      <c r="D355" s="88"/>
      <c r="E355" s="96"/>
    </row>
    <row r="356" spans="1:5" ht="12.75">
      <c r="A356" s="75" t="s">
        <v>788</v>
      </c>
      <c r="B356" s="74" t="s">
        <v>812</v>
      </c>
      <c r="C356" s="74" t="s">
        <v>690</v>
      </c>
      <c r="D356" s="74" t="s">
        <v>603</v>
      </c>
      <c r="E356" s="76" t="s">
        <v>831</v>
      </c>
    </row>
    <row r="357" spans="1:5" ht="13.5" thickBot="1">
      <c r="A357" s="82"/>
      <c r="B357" s="213"/>
      <c r="C357" s="213"/>
      <c r="D357" s="248"/>
      <c r="E357" s="80">
        <v>2000</v>
      </c>
    </row>
    <row r="358" spans="1:5" ht="12.75">
      <c r="A358" s="224"/>
      <c r="B358" s="232" t="s">
        <v>816</v>
      </c>
      <c r="C358" s="226"/>
      <c r="D358" s="225"/>
      <c r="E358" s="4">
        <f>SUM(E360,E364,E387,E390,E398)</f>
        <v>2080604</v>
      </c>
    </row>
    <row r="359" spans="1:5" ht="12.75">
      <c r="A359" s="288"/>
      <c r="B359" s="289" t="s">
        <v>817</v>
      </c>
      <c r="C359" s="290"/>
      <c r="D359" s="291"/>
      <c r="E359" s="292"/>
    </row>
    <row r="360" spans="1:5" ht="12.75">
      <c r="A360" s="267">
        <v>70</v>
      </c>
      <c r="B360" s="234"/>
      <c r="C360" s="293"/>
      <c r="D360" s="294" t="s">
        <v>838</v>
      </c>
      <c r="E360" s="295">
        <f>SUM(E361)</f>
        <v>502000</v>
      </c>
    </row>
    <row r="361" spans="1:5" ht="12.75">
      <c r="A361" s="233"/>
      <c r="B361" s="233">
        <v>7262</v>
      </c>
      <c r="C361" s="296"/>
      <c r="D361" s="297" t="s">
        <v>839</v>
      </c>
      <c r="E361" s="298">
        <f>SUM(E362:E363)</f>
        <v>502000</v>
      </c>
    </row>
    <row r="362" spans="1:5" ht="12.75">
      <c r="A362" s="233"/>
      <c r="B362" s="242"/>
      <c r="C362" s="244">
        <v>35</v>
      </c>
      <c r="D362" s="299" t="s">
        <v>605</v>
      </c>
      <c r="E362" s="269">
        <v>320000</v>
      </c>
    </row>
    <row r="363" spans="1:5" ht="12.75">
      <c r="A363" s="256"/>
      <c r="B363" s="239"/>
      <c r="C363" s="244">
        <v>36</v>
      </c>
      <c r="D363" s="300" t="s">
        <v>840</v>
      </c>
      <c r="E363" s="301">
        <v>182000</v>
      </c>
    </row>
    <row r="364" spans="1:5" ht="12.75">
      <c r="A364" s="267">
        <v>86</v>
      </c>
      <c r="B364" s="239"/>
      <c r="C364" s="240"/>
      <c r="D364" s="257" t="s">
        <v>781</v>
      </c>
      <c r="E364" s="258">
        <f>SUM(E365,E367,E370,E383,E385)</f>
        <v>1437600</v>
      </c>
    </row>
    <row r="365" spans="1:5" ht="12.75">
      <c r="A365" s="267"/>
      <c r="B365" s="234">
        <v>8612</v>
      </c>
      <c r="C365" s="235"/>
      <c r="D365" s="272" t="s">
        <v>841</v>
      </c>
      <c r="E365" s="269">
        <v>10000</v>
      </c>
    </row>
    <row r="366" spans="1:5" ht="12.75">
      <c r="A366" s="267"/>
      <c r="B366" s="234"/>
      <c r="C366" s="302">
        <v>37</v>
      </c>
      <c r="D366" s="303" t="s">
        <v>606</v>
      </c>
      <c r="E366" s="269">
        <v>10000</v>
      </c>
    </row>
    <row r="367" spans="1:5" ht="12.75">
      <c r="A367" s="267"/>
      <c r="B367" s="234">
        <v>8613</v>
      </c>
      <c r="C367" s="235"/>
      <c r="D367" s="272" t="s">
        <v>842</v>
      </c>
      <c r="E367" s="269">
        <f>SUM(E368:E369)</f>
        <v>1000000</v>
      </c>
    </row>
    <row r="368" spans="1:5" ht="12.75">
      <c r="A368" s="267"/>
      <c r="B368" s="234"/>
      <c r="C368" s="302">
        <v>22</v>
      </c>
      <c r="D368" s="303" t="s">
        <v>822</v>
      </c>
      <c r="E368" s="269">
        <v>867000</v>
      </c>
    </row>
    <row r="369" spans="1:5" ht="12.75">
      <c r="A369" s="267"/>
      <c r="B369" s="234"/>
      <c r="C369" s="235">
        <v>41</v>
      </c>
      <c r="D369" s="272" t="s">
        <v>796</v>
      </c>
      <c r="E369" s="269">
        <v>133000</v>
      </c>
    </row>
    <row r="370" spans="1:5" ht="12.75">
      <c r="A370" s="267"/>
      <c r="B370" s="234">
        <v>8615</v>
      </c>
      <c r="C370" s="235"/>
      <c r="D370" s="272" t="s">
        <v>843</v>
      </c>
      <c r="E370" s="269">
        <f>SUM(E371:E382)</f>
        <v>315600</v>
      </c>
    </row>
    <row r="371" spans="1:5" ht="12.75">
      <c r="A371" s="267"/>
      <c r="B371" s="234"/>
      <c r="C371" s="241">
        <v>11</v>
      </c>
      <c r="D371" s="260" t="s">
        <v>835</v>
      </c>
      <c r="E371" s="304">
        <v>209678</v>
      </c>
    </row>
    <row r="372" spans="1:5" ht="12.75">
      <c r="A372" s="267"/>
      <c r="B372" s="234"/>
      <c r="C372" s="244">
        <v>17</v>
      </c>
      <c r="D372" s="272" t="s">
        <v>844</v>
      </c>
      <c r="E372" s="269">
        <v>16703</v>
      </c>
    </row>
    <row r="373" spans="1:5" ht="12.75">
      <c r="A373" s="305"/>
      <c r="B373" s="306"/>
      <c r="C373" s="307">
        <v>21</v>
      </c>
      <c r="D373" s="276" t="s">
        <v>845</v>
      </c>
      <c r="E373" s="298">
        <v>1650</v>
      </c>
    </row>
    <row r="374" spans="1:5" ht="12.75">
      <c r="A374" s="305"/>
      <c r="B374" s="306"/>
      <c r="C374" s="307">
        <v>28</v>
      </c>
      <c r="D374" s="276" t="s">
        <v>607</v>
      </c>
      <c r="E374" s="298">
        <v>1250</v>
      </c>
    </row>
    <row r="375" spans="1:5" ht="12.75">
      <c r="A375" s="305"/>
      <c r="B375" s="306"/>
      <c r="C375" s="307">
        <v>31</v>
      </c>
      <c r="D375" s="276" t="s">
        <v>846</v>
      </c>
      <c r="E375" s="298">
        <v>7500</v>
      </c>
    </row>
    <row r="376" spans="1:5" ht="12.75">
      <c r="A376" s="305"/>
      <c r="B376" s="306"/>
      <c r="C376" s="307">
        <v>35</v>
      </c>
      <c r="D376" s="276" t="s">
        <v>605</v>
      </c>
      <c r="E376" s="298">
        <v>2940</v>
      </c>
    </row>
    <row r="377" spans="1:5" ht="12.75">
      <c r="A377" s="305"/>
      <c r="B377" s="306"/>
      <c r="C377" s="307">
        <v>36</v>
      </c>
      <c r="D377" s="276" t="s">
        <v>840</v>
      </c>
      <c r="E377" s="298">
        <v>14750</v>
      </c>
    </row>
    <row r="378" spans="1:5" ht="12.75">
      <c r="A378" s="305"/>
      <c r="B378" s="306"/>
      <c r="C378" s="307">
        <v>37</v>
      </c>
      <c r="D378" s="276" t="s">
        <v>606</v>
      </c>
      <c r="E378" s="298">
        <v>6903</v>
      </c>
    </row>
    <row r="379" spans="1:5" ht="12.75">
      <c r="A379" s="305"/>
      <c r="B379" s="306"/>
      <c r="C379" s="307">
        <v>40</v>
      </c>
      <c r="D379" s="276" t="s">
        <v>608</v>
      </c>
      <c r="E379" s="298">
        <v>1457</v>
      </c>
    </row>
    <row r="380" spans="1:5" ht="12.75">
      <c r="A380" s="305"/>
      <c r="B380" s="306"/>
      <c r="C380" s="307">
        <v>41</v>
      </c>
      <c r="D380" s="276" t="s">
        <v>820</v>
      </c>
      <c r="E380" s="298">
        <v>40477</v>
      </c>
    </row>
    <row r="381" spans="1:5" ht="12.75">
      <c r="A381" s="305"/>
      <c r="B381" s="306"/>
      <c r="C381" s="307">
        <v>42</v>
      </c>
      <c r="D381" s="276" t="s">
        <v>609</v>
      </c>
      <c r="E381" s="298">
        <v>5546</v>
      </c>
    </row>
    <row r="382" spans="1:5" ht="12.75">
      <c r="A382" s="305"/>
      <c r="B382" s="306"/>
      <c r="C382" s="307">
        <v>43</v>
      </c>
      <c r="D382" s="276" t="s">
        <v>859</v>
      </c>
      <c r="E382" s="298">
        <v>6746</v>
      </c>
    </row>
    <row r="383" spans="1:5" ht="12.75">
      <c r="A383" s="256"/>
      <c r="B383" s="239">
        <v>8617</v>
      </c>
      <c r="C383" s="259"/>
      <c r="D383" s="308" t="s">
        <v>783</v>
      </c>
      <c r="E383" s="261">
        <v>87000</v>
      </c>
    </row>
    <row r="384" spans="1:5" ht="12.75">
      <c r="A384" s="267"/>
      <c r="B384" s="267"/>
      <c r="C384" s="244">
        <v>22</v>
      </c>
      <c r="D384" s="260" t="s">
        <v>822</v>
      </c>
      <c r="E384" s="304">
        <v>87000</v>
      </c>
    </row>
    <row r="385" spans="1:5" ht="12.75">
      <c r="A385" s="267"/>
      <c r="B385" s="267">
        <v>8695</v>
      </c>
      <c r="C385" s="244"/>
      <c r="D385" s="260" t="s">
        <v>860</v>
      </c>
      <c r="E385" s="309">
        <f>SUM(E386)</f>
        <v>25000</v>
      </c>
    </row>
    <row r="386" spans="1:5" ht="12.75">
      <c r="A386" s="267"/>
      <c r="B386" s="267"/>
      <c r="C386" s="307">
        <v>40</v>
      </c>
      <c r="D386" s="272" t="s">
        <v>608</v>
      </c>
      <c r="E386" s="269">
        <v>25000</v>
      </c>
    </row>
    <row r="387" spans="1:5" ht="12.75">
      <c r="A387" s="310">
        <v>89</v>
      </c>
      <c r="B387" s="276"/>
      <c r="C387" s="276"/>
      <c r="D387" s="311" t="s">
        <v>861</v>
      </c>
      <c r="E387" s="8">
        <f>SUM(E388)</f>
        <v>407</v>
      </c>
    </row>
    <row r="388" spans="1:5" ht="12.75">
      <c r="A388" s="306"/>
      <c r="B388" s="307">
        <v>8934</v>
      </c>
      <c r="C388" s="276"/>
      <c r="D388" s="276" t="s">
        <v>776</v>
      </c>
      <c r="E388" s="298">
        <f>SUM(E389)</f>
        <v>407</v>
      </c>
    </row>
    <row r="389" spans="1:5" ht="12.75">
      <c r="A389" s="306"/>
      <c r="B389" s="276"/>
      <c r="C389" s="307">
        <v>37</v>
      </c>
      <c r="D389" s="276" t="s">
        <v>606</v>
      </c>
      <c r="E389" s="298">
        <v>407</v>
      </c>
    </row>
    <row r="390" spans="1:5" ht="12.75">
      <c r="A390" s="256">
        <v>91</v>
      </c>
      <c r="B390" s="239"/>
      <c r="C390" s="240"/>
      <c r="D390" s="257" t="s">
        <v>862</v>
      </c>
      <c r="E390" s="258">
        <f>SUM(E391)</f>
        <v>135350</v>
      </c>
    </row>
    <row r="391" spans="1:5" ht="12.75">
      <c r="A391" s="267"/>
      <c r="B391" s="234">
        <v>9142</v>
      </c>
      <c r="C391" s="235"/>
      <c r="D391" s="272" t="s">
        <v>775</v>
      </c>
      <c r="E391" s="269">
        <f>SUM(E392:E397)</f>
        <v>135350</v>
      </c>
    </row>
    <row r="392" spans="1:5" ht="12.75">
      <c r="A392" s="305"/>
      <c r="B392" s="306"/>
      <c r="C392" s="307">
        <v>11</v>
      </c>
      <c r="D392" s="276" t="s">
        <v>835</v>
      </c>
      <c r="E392" s="298">
        <v>103690</v>
      </c>
    </row>
    <row r="393" spans="1:5" ht="12.75">
      <c r="A393" s="267"/>
      <c r="B393" s="234"/>
      <c r="C393" s="244">
        <v>17</v>
      </c>
      <c r="D393" s="272" t="s">
        <v>844</v>
      </c>
      <c r="E393" s="269">
        <v>8800</v>
      </c>
    </row>
    <row r="394" spans="1:5" ht="12.75">
      <c r="A394" s="267"/>
      <c r="B394" s="234"/>
      <c r="C394" s="244">
        <v>31</v>
      </c>
      <c r="D394" s="272" t="s">
        <v>846</v>
      </c>
      <c r="E394" s="269"/>
    </row>
    <row r="395" spans="1:5" ht="12.75">
      <c r="A395" s="305"/>
      <c r="B395" s="306"/>
      <c r="C395" s="307">
        <v>36</v>
      </c>
      <c r="D395" s="276" t="s">
        <v>840</v>
      </c>
      <c r="E395" s="298"/>
    </row>
    <row r="396" spans="1:5" ht="12.75">
      <c r="A396" s="305"/>
      <c r="B396" s="306"/>
      <c r="C396" s="307">
        <v>41</v>
      </c>
      <c r="D396" s="276" t="s">
        <v>796</v>
      </c>
      <c r="E396" s="298">
        <v>20100</v>
      </c>
    </row>
    <row r="397" spans="1:5" ht="12.75">
      <c r="A397" s="305"/>
      <c r="B397" s="306"/>
      <c r="C397" s="307">
        <v>42</v>
      </c>
      <c r="D397" s="276" t="s">
        <v>863</v>
      </c>
      <c r="E397" s="298">
        <v>2760</v>
      </c>
    </row>
    <row r="398" spans="1:5" ht="12.75">
      <c r="A398" s="267">
        <v>99</v>
      </c>
      <c r="B398" s="21"/>
      <c r="C398" s="312"/>
      <c r="D398" s="312" t="s">
        <v>864</v>
      </c>
      <c r="E398" s="22">
        <f>SUM(E400)</f>
        <v>5247</v>
      </c>
    </row>
    <row r="399" spans="1:5" ht="12.75">
      <c r="A399" s="233"/>
      <c r="B399" s="242">
        <v>9911</v>
      </c>
      <c r="C399" s="293"/>
      <c r="D399" s="313" t="s">
        <v>865</v>
      </c>
      <c r="E399" s="22"/>
    </row>
    <row r="400" spans="1:5" ht="12.75">
      <c r="A400" s="39"/>
      <c r="B400" s="314"/>
      <c r="C400" s="315"/>
      <c r="D400" s="315" t="s">
        <v>866</v>
      </c>
      <c r="E400" s="51">
        <v>5247</v>
      </c>
    </row>
    <row r="401" spans="1:5" ht="13.5" thickBot="1">
      <c r="A401" s="316"/>
      <c r="B401" s="317"/>
      <c r="C401" s="318">
        <v>31</v>
      </c>
      <c r="D401" s="319" t="s">
        <v>846</v>
      </c>
      <c r="E401" s="320">
        <v>5247</v>
      </c>
    </row>
    <row r="413" spans="1:5" ht="12.75">
      <c r="A413" s="141"/>
      <c r="B413" s="73" t="s">
        <v>867</v>
      </c>
      <c r="C413" s="141"/>
      <c r="E413" s="231"/>
    </row>
    <row r="414" spans="1:5" ht="12.75">
      <c r="A414" s="141"/>
      <c r="B414" s="73" t="s">
        <v>827</v>
      </c>
      <c r="C414" s="141"/>
      <c r="E414" s="231"/>
    </row>
    <row r="415" spans="1:5" ht="12.75">
      <c r="A415" s="141"/>
      <c r="B415" s="141"/>
      <c r="C415" s="141"/>
      <c r="D415" s="172"/>
      <c r="E415" s="231"/>
    </row>
    <row r="416" spans="1:5" ht="12.75">
      <c r="A416" s="141"/>
      <c r="B416" s="141"/>
      <c r="C416" s="141"/>
      <c r="D416" s="73"/>
      <c r="E416" s="231"/>
    </row>
    <row r="417" spans="1:5" ht="12.75">
      <c r="A417" s="141"/>
      <c r="B417" s="141"/>
      <c r="C417" s="141"/>
      <c r="D417" s="73"/>
      <c r="E417" s="231"/>
    </row>
    <row r="418" spans="1:5" ht="12.75">
      <c r="A418" s="141"/>
      <c r="B418" s="141"/>
      <c r="C418" s="141"/>
      <c r="D418" s="73"/>
      <c r="E418" s="231"/>
    </row>
    <row r="419" spans="1:5" ht="12.75">
      <c r="A419" s="88"/>
      <c r="B419" s="2" t="s">
        <v>695</v>
      </c>
      <c r="C419" s="2"/>
      <c r="D419" s="88"/>
      <c r="E419" s="96"/>
    </row>
    <row r="420" spans="1:5" ht="13.5" thickBot="1">
      <c r="A420" s="88"/>
      <c r="B420" s="2"/>
      <c r="C420" s="2"/>
      <c r="D420" s="88"/>
      <c r="E420" s="96"/>
    </row>
    <row r="421" spans="1:5" ht="12.75">
      <c r="A421" s="75" t="s">
        <v>788</v>
      </c>
      <c r="B421" s="74" t="s">
        <v>812</v>
      </c>
      <c r="C421" s="74" t="s">
        <v>690</v>
      </c>
      <c r="D421" s="74" t="s">
        <v>603</v>
      </c>
      <c r="E421" s="76" t="s">
        <v>831</v>
      </c>
    </row>
    <row r="422" spans="1:5" ht="13.5" thickBot="1">
      <c r="A422" s="82"/>
      <c r="B422" s="213"/>
      <c r="C422" s="213"/>
      <c r="D422" s="248"/>
      <c r="E422" s="80">
        <v>2001</v>
      </c>
    </row>
    <row r="423" spans="1:5" ht="12.75">
      <c r="A423" s="77"/>
      <c r="B423" s="24" t="s">
        <v>868</v>
      </c>
      <c r="C423" s="73"/>
      <c r="D423" s="88"/>
      <c r="E423" s="5"/>
    </row>
    <row r="424" spans="1:5" ht="12.75">
      <c r="A424" s="77"/>
      <c r="B424" s="79" t="s">
        <v>869</v>
      </c>
      <c r="C424" s="73"/>
      <c r="D424" s="88"/>
      <c r="E424" s="5">
        <v>1500</v>
      </c>
    </row>
    <row r="425" spans="1:5" ht="12.75">
      <c r="A425" s="288"/>
      <c r="B425" s="228" t="s">
        <v>870</v>
      </c>
      <c r="C425" s="2"/>
      <c r="D425" s="88"/>
      <c r="E425" s="292"/>
    </row>
    <row r="426" spans="1:5" ht="12.75">
      <c r="A426" s="224">
        <v>710</v>
      </c>
      <c r="B426" s="321"/>
      <c r="C426" s="322"/>
      <c r="D426" s="323" t="s">
        <v>829</v>
      </c>
      <c r="E426" s="324"/>
    </row>
    <row r="427" spans="1:5" ht="12.75">
      <c r="A427" s="288"/>
      <c r="B427" s="325"/>
      <c r="C427" s="326"/>
      <c r="D427" s="327"/>
      <c r="E427" s="328">
        <f>SUM(E428)</f>
        <v>1500</v>
      </c>
    </row>
    <row r="428" spans="1:5" ht="12.75">
      <c r="A428" s="77"/>
      <c r="B428" s="321">
        <v>71095</v>
      </c>
      <c r="C428" s="329"/>
      <c r="D428" s="330" t="s">
        <v>792</v>
      </c>
      <c r="E428" s="331">
        <v>1500</v>
      </c>
    </row>
    <row r="429" spans="1:5" ht="12.75">
      <c r="A429" s="224"/>
      <c r="B429" s="284"/>
      <c r="C429" s="322">
        <v>202</v>
      </c>
      <c r="D429" s="332" t="s">
        <v>790</v>
      </c>
      <c r="E429" s="324"/>
    </row>
    <row r="430" spans="1:5" ht="12.75">
      <c r="A430" s="87"/>
      <c r="B430" s="87"/>
      <c r="C430" s="315"/>
      <c r="D430" s="315" t="s">
        <v>793</v>
      </c>
      <c r="E430" s="331">
        <v>1500</v>
      </c>
    </row>
    <row r="431" spans="1:5" ht="13.5" thickBot="1">
      <c r="A431" s="94"/>
      <c r="B431" s="94"/>
      <c r="C431" s="333"/>
      <c r="D431" s="333" t="s">
        <v>791</v>
      </c>
      <c r="E431" s="250"/>
    </row>
    <row r="436" spans="1:5" ht="12.75">
      <c r="A436" s="141"/>
      <c r="B436" s="141"/>
      <c r="C436" s="141"/>
      <c r="D436" s="73"/>
      <c r="E436" s="231"/>
    </row>
    <row r="437" spans="1:5" ht="12.75">
      <c r="A437" s="141"/>
      <c r="B437" s="141"/>
      <c r="C437" s="141"/>
      <c r="D437" s="73"/>
      <c r="E437" s="231"/>
    </row>
    <row r="438" spans="1:5" ht="12.75">
      <c r="A438" s="88"/>
      <c r="B438" s="2" t="s">
        <v>604</v>
      </c>
      <c r="C438" s="2"/>
      <c r="D438" s="88"/>
      <c r="E438" s="96"/>
    </row>
    <row r="439" spans="1:5" ht="13.5" thickBot="1">
      <c r="A439" s="88"/>
      <c r="B439" s="2"/>
      <c r="C439" s="2"/>
      <c r="D439" s="88"/>
      <c r="E439" s="96"/>
    </row>
    <row r="440" spans="1:5" ht="12.75">
      <c r="A440" s="74" t="s">
        <v>788</v>
      </c>
      <c r="B440" s="216" t="s">
        <v>812</v>
      </c>
      <c r="C440" s="74" t="s">
        <v>690</v>
      </c>
      <c r="D440" s="216" t="s">
        <v>603</v>
      </c>
      <c r="E440" s="76" t="s">
        <v>831</v>
      </c>
    </row>
    <row r="441" spans="1:5" ht="13.5" thickBot="1">
      <c r="A441" s="213"/>
      <c r="B441" s="85"/>
      <c r="C441" s="213"/>
      <c r="D441" s="230"/>
      <c r="E441" s="334">
        <v>2001</v>
      </c>
    </row>
    <row r="442" spans="1:5" ht="12.75">
      <c r="A442" s="286"/>
      <c r="B442" s="73" t="s">
        <v>704</v>
      </c>
      <c r="C442" s="335"/>
      <c r="D442" s="88"/>
      <c r="E442" s="227">
        <f>SUM(E444)</f>
        <v>1500</v>
      </c>
    </row>
    <row r="443" spans="1:5" ht="12.75">
      <c r="A443" s="336"/>
      <c r="B443" s="2" t="s">
        <v>828</v>
      </c>
      <c r="C443" s="93"/>
      <c r="D443" s="88"/>
      <c r="E443" s="337"/>
    </row>
    <row r="444" spans="1:5" ht="12.75">
      <c r="A444" s="286">
        <v>710</v>
      </c>
      <c r="B444" s="338"/>
      <c r="C444" s="286"/>
      <c r="D444" s="226" t="s">
        <v>829</v>
      </c>
      <c r="E444" s="339">
        <v>1500</v>
      </c>
    </row>
    <row r="445" spans="1:5" ht="12.75">
      <c r="A445" s="78"/>
      <c r="B445" s="338">
        <v>71095</v>
      </c>
      <c r="C445" s="78"/>
      <c r="D445" s="168" t="s">
        <v>792</v>
      </c>
      <c r="E445" s="90">
        <v>1500</v>
      </c>
    </row>
    <row r="446" spans="1:5" ht="12.75">
      <c r="A446" s="89"/>
      <c r="C446" s="78">
        <v>430</v>
      </c>
      <c r="D446" s="65" t="s">
        <v>871</v>
      </c>
      <c r="E446" s="90">
        <v>1500</v>
      </c>
    </row>
    <row r="447" spans="1:5" ht="13.5" thickBot="1">
      <c r="A447" s="213"/>
      <c r="B447" s="340"/>
      <c r="C447" s="341"/>
      <c r="D447" s="340"/>
      <c r="E447" s="342"/>
    </row>
    <row r="474" ht="12.75">
      <c r="E474" s="175" t="s">
        <v>872</v>
      </c>
    </row>
    <row r="477" ht="12.75">
      <c r="C477" s="73" t="s">
        <v>873</v>
      </c>
    </row>
    <row r="478" ht="12.75">
      <c r="C478" s="10" t="s">
        <v>874</v>
      </c>
    </row>
    <row r="479" ht="12.75">
      <c r="D479" s="10" t="s">
        <v>875</v>
      </c>
    </row>
    <row r="480" ht="12.75">
      <c r="D480" s="10"/>
    </row>
    <row r="481" ht="12.75">
      <c r="D481" s="10"/>
    </row>
    <row r="482" spans="2:4" ht="12.75">
      <c r="B482" s="2" t="s">
        <v>695</v>
      </c>
      <c r="C482" s="2"/>
      <c r="D482" s="10"/>
    </row>
    <row r="483" ht="13.5" thickBot="1"/>
    <row r="484" spans="1:5" ht="12.75">
      <c r="A484" s="75" t="s">
        <v>788</v>
      </c>
      <c r="B484" s="74" t="s">
        <v>812</v>
      </c>
      <c r="C484" s="74" t="s">
        <v>690</v>
      </c>
      <c r="D484" s="74" t="s">
        <v>603</v>
      </c>
      <c r="E484" s="76" t="s">
        <v>698</v>
      </c>
    </row>
    <row r="485" spans="1:5" ht="13.5" thickBot="1">
      <c r="A485" s="82"/>
      <c r="B485" s="213"/>
      <c r="C485" s="213"/>
      <c r="D485" s="248"/>
      <c r="E485" s="80">
        <v>2000</v>
      </c>
    </row>
    <row r="486" spans="1:5" ht="12.75">
      <c r="A486" s="224"/>
      <c r="B486" s="43" t="s">
        <v>699</v>
      </c>
      <c r="C486" s="225"/>
      <c r="D486" s="225"/>
      <c r="E486" s="4"/>
    </row>
    <row r="487" spans="1:5" ht="12.75">
      <c r="A487" s="77"/>
      <c r="B487" s="79" t="s">
        <v>813</v>
      </c>
      <c r="C487" s="73"/>
      <c r="D487" s="343"/>
      <c r="E487" s="5">
        <f>SUM(E490)</f>
        <v>74100</v>
      </c>
    </row>
    <row r="488" spans="1:5" ht="12.75">
      <c r="A488" s="77"/>
      <c r="B488" s="228" t="s">
        <v>876</v>
      </c>
      <c r="C488" s="2"/>
      <c r="D488" s="343"/>
      <c r="E488" s="331"/>
    </row>
    <row r="489" spans="1:5" ht="12.75">
      <c r="A489" s="77"/>
      <c r="B489" s="228"/>
      <c r="C489" s="2"/>
      <c r="D489" s="343"/>
      <c r="E489" s="331"/>
    </row>
    <row r="490" spans="1:5" ht="12.75">
      <c r="A490" s="267">
        <v>91</v>
      </c>
      <c r="B490" s="234"/>
      <c r="C490" s="235"/>
      <c r="D490" s="270" t="s">
        <v>862</v>
      </c>
      <c r="E490" s="271">
        <f>SUM(E491)</f>
        <v>74100</v>
      </c>
    </row>
    <row r="491" spans="1:5" ht="12.75">
      <c r="A491" s="224"/>
      <c r="B491" s="321">
        <v>9143</v>
      </c>
      <c r="C491" s="322"/>
      <c r="D491" s="313" t="s">
        <v>830</v>
      </c>
      <c r="E491" s="344">
        <v>74100</v>
      </c>
    </row>
    <row r="492" spans="1:5" ht="12.75">
      <c r="A492" s="305"/>
      <c r="B492" s="306"/>
      <c r="C492" s="307">
        <v>49</v>
      </c>
      <c r="D492" s="345" t="s">
        <v>702</v>
      </c>
      <c r="E492" s="324">
        <v>74100</v>
      </c>
    </row>
    <row r="493" spans="1:5" ht="13.5" thickBot="1">
      <c r="A493" s="346"/>
      <c r="B493" s="317"/>
      <c r="C493" s="347"/>
      <c r="D493" s="333" t="s">
        <v>703</v>
      </c>
      <c r="E493" s="250"/>
    </row>
    <row r="500" spans="2:3" ht="12.75">
      <c r="B500" s="10" t="s">
        <v>604</v>
      </c>
      <c r="C500" s="10"/>
    </row>
    <row r="501" ht="13.5" thickBot="1"/>
    <row r="502" spans="1:5" ht="12.75">
      <c r="A502" s="75" t="s">
        <v>788</v>
      </c>
      <c r="B502" s="74" t="s">
        <v>812</v>
      </c>
      <c r="C502" s="74" t="s">
        <v>690</v>
      </c>
      <c r="D502" s="74" t="s">
        <v>603</v>
      </c>
      <c r="E502" s="76" t="s">
        <v>698</v>
      </c>
    </row>
    <row r="503" spans="1:5" ht="13.5" thickBot="1">
      <c r="A503" s="82"/>
      <c r="B503" s="213"/>
      <c r="C503" s="213"/>
      <c r="D503" s="248"/>
      <c r="E503" s="80">
        <v>2000</v>
      </c>
    </row>
    <row r="504" spans="1:5" ht="12.75">
      <c r="A504" s="224"/>
      <c r="B504" s="79" t="s">
        <v>704</v>
      </c>
      <c r="C504" s="73"/>
      <c r="D504" s="225"/>
      <c r="E504" s="4"/>
    </row>
    <row r="505" spans="1:5" ht="12.75">
      <c r="A505" s="77"/>
      <c r="B505" s="228" t="s">
        <v>705</v>
      </c>
      <c r="C505" s="2"/>
      <c r="D505" s="343"/>
      <c r="E505" s="11">
        <f>SUM(E507)</f>
        <v>74100</v>
      </c>
    </row>
    <row r="506" spans="1:5" ht="12.75">
      <c r="A506" s="77"/>
      <c r="B506" s="228" t="s">
        <v>706</v>
      </c>
      <c r="C506" s="2"/>
      <c r="D506" s="343"/>
      <c r="E506" s="331"/>
    </row>
    <row r="507" spans="1:5" ht="12.75">
      <c r="A507" s="267">
        <v>91</v>
      </c>
      <c r="B507" s="234"/>
      <c r="C507" s="235"/>
      <c r="D507" s="270" t="s">
        <v>862</v>
      </c>
      <c r="E507" s="271">
        <f>SUM(E508)</f>
        <v>74100</v>
      </c>
    </row>
    <row r="508" spans="1:5" ht="12.75">
      <c r="A508" s="224"/>
      <c r="B508" s="321">
        <v>9143</v>
      </c>
      <c r="C508" s="322"/>
      <c r="D508" s="313" t="s">
        <v>830</v>
      </c>
      <c r="E508" s="344">
        <f>SUM(E509:E512)</f>
        <v>74100</v>
      </c>
    </row>
    <row r="509" spans="1:5" ht="12.75">
      <c r="A509" s="284"/>
      <c r="B509" s="348"/>
      <c r="C509" s="322">
        <v>11</v>
      </c>
      <c r="D509" s="276" t="s">
        <v>835</v>
      </c>
      <c r="E509" s="324">
        <v>56750</v>
      </c>
    </row>
    <row r="510" spans="1:5" ht="12.75">
      <c r="A510" s="284"/>
      <c r="B510" s="284"/>
      <c r="C510" s="307">
        <v>17</v>
      </c>
      <c r="D510" s="349" t="s">
        <v>844</v>
      </c>
      <c r="E510" s="298">
        <v>4830</v>
      </c>
    </row>
    <row r="511" spans="1:5" ht="12.75">
      <c r="A511" s="87"/>
      <c r="B511" s="87"/>
      <c r="C511" s="307">
        <v>41</v>
      </c>
      <c r="D511" s="299" t="s">
        <v>796</v>
      </c>
      <c r="E511" s="298">
        <v>11010</v>
      </c>
    </row>
    <row r="512" spans="1:5" ht="13.5" thickBot="1">
      <c r="A512" s="94"/>
      <c r="B512" s="94"/>
      <c r="C512" s="350">
        <v>42</v>
      </c>
      <c r="D512" s="340" t="s">
        <v>863</v>
      </c>
      <c r="E512" s="351">
        <v>1510</v>
      </c>
    </row>
    <row r="547" spans="1:5" ht="12.75">
      <c r="A547" s="157"/>
      <c r="B547" s="88"/>
      <c r="C547" s="88"/>
      <c r="D547" s="88"/>
      <c r="E547" s="179"/>
    </row>
    <row r="566" ht="12.75">
      <c r="E566" s="175" t="s">
        <v>877</v>
      </c>
    </row>
    <row r="570" ht="12.75">
      <c r="D570" s="73"/>
    </row>
    <row r="571" ht="12.75">
      <c r="D571" s="10"/>
    </row>
    <row r="572" ht="12.75">
      <c r="D572" s="10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556"/>
  <sheetViews>
    <sheetView showGridLines="0" zoomScale="85" zoomScaleNormal="85" workbookViewId="0" topLeftCell="A1">
      <selection activeCell="A1" sqref="A1"/>
    </sheetView>
  </sheetViews>
  <sheetFormatPr defaultColWidth="9.00390625" defaultRowHeight="12.75"/>
  <cols>
    <col min="1" max="1" width="5.625" style="65" customWidth="1"/>
    <col min="2" max="2" width="7.75390625" style="65" customWidth="1"/>
    <col min="3" max="3" width="5.125" style="65" customWidth="1"/>
    <col min="4" max="4" width="57.75390625" style="65" customWidth="1"/>
    <col min="5" max="5" width="8.875" style="175" customWidth="1"/>
    <col min="6" max="6" width="4.375" style="65" customWidth="1"/>
    <col min="7" max="16384" width="9.125" style="65" customWidth="1"/>
  </cols>
  <sheetData>
    <row r="2" ht="12.75">
      <c r="E2" s="635" t="s">
        <v>673</v>
      </c>
    </row>
    <row r="3" ht="12.75">
      <c r="E3" s="616" t="s">
        <v>659</v>
      </c>
    </row>
    <row r="4" ht="12.75">
      <c r="E4" s="616" t="s">
        <v>660</v>
      </c>
    </row>
    <row r="5" ht="12.75">
      <c r="E5" s="616" t="s">
        <v>661</v>
      </c>
    </row>
    <row r="6" ht="12.75">
      <c r="E6" s="616"/>
    </row>
    <row r="7" ht="12.75">
      <c r="E7" s="616"/>
    </row>
    <row r="9" spans="1:4" ht="14.25">
      <c r="A9" s="141"/>
      <c r="B9" s="73" t="s">
        <v>891</v>
      </c>
      <c r="C9" s="57"/>
      <c r="D9" s="231"/>
    </row>
    <row r="10" spans="1:5" ht="14.25">
      <c r="A10" s="141"/>
      <c r="B10" s="73" t="s">
        <v>892</v>
      </c>
      <c r="C10" s="57"/>
      <c r="D10" s="231"/>
      <c r="E10" s="65"/>
    </row>
    <row r="11" ht="12.75">
      <c r="D11" s="640" t="s">
        <v>674</v>
      </c>
    </row>
    <row r="12" ht="12.75">
      <c r="D12" s="640"/>
    </row>
    <row r="13" ht="12.75">
      <c r="D13" s="173"/>
    </row>
    <row r="14" ht="13.5" thickBot="1">
      <c r="B14" s="2"/>
    </row>
    <row r="15" spans="1:5" ht="12.75">
      <c r="A15" s="75" t="s">
        <v>696</v>
      </c>
      <c r="B15" s="641" t="s">
        <v>697</v>
      </c>
      <c r="C15" s="74" t="s">
        <v>690</v>
      </c>
      <c r="D15" s="74" t="s">
        <v>684</v>
      </c>
      <c r="E15" s="76" t="s">
        <v>710</v>
      </c>
    </row>
    <row r="16" spans="1:5" ht="13.5" thickBot="1">
      <c r="A16" s="77"/>
      <c r="B16" s="78"/>
      <c r="C16" s="78"/>
      <c r="D16" s="335"/>
      <c r="E16" s="80">
        <v>2003</v>
      </c>
    </row>
    <row r="17" spans="1:5" ht="12.75">
      <c r="A17" s="353"/>
      <c r="B17" s="81" t="s">
        <v>893</v>
      </c>
      <c r="C17" s="81"/>
      <c r="D17" s="143"/>
      <c r="E17" s="354">
        <f>SUM(E20,E23)</f>
        <v>61940</v>
      </c>
    </row>
    <row r="18" spans="1:5" ht="12.75">
      <c r="A18" s="87"/>
      <c r="B18" s="73" t="s">
        <v>894</v>
      </c>
      <c r="C18" s="73"/>
      <c r="D18" s="355"/>
      <c r="E18" s="64"/>
    </row>
    <row r="19" spans="1:5" ht="15.75" thickBot="1">
      <c r="A19" s="398"/>
      <c r="B19" s="230" t="s">
        <v>902</v>
      </c>
      <c r="C19" s="399"/>
      <c r="D19" s="400"/>
      <c r="E19" s="401"/>
    </row>
    <row r="20" spans="1:5" ht="13.5" thickBot="1">
      <c r="A20" s="189">
        <v>750</v>
      </c>
      <c r="B20" s="229"/>
      <c r="C20" s="229"/>
      <c r="D20" s="161" t="s">
        <v>774</v>
      </c>
      <c r="E20" s="541">
        <f>SUM(E21)</f>
        <v>61440</v>
      </c>
    </row>
    <row r="21" spans="1:5" ht="13.5" thickBot="1">
      <c r="A21" s="134"/>
      <c r="B21" s="189">
        <v>75011</v>
      </c>
      <c r="C21" s="229"/>
      <c r="D21" s="161" t="s">
        <v>775</v>
      </c>
      <c r="E21" s="386">
        <f>SUM(E22)</f>
        <v>61440</v>
      </c>
    </row>
    <row r="22" spans="1:5" ht="26.25" thickBot="1">
      <c r="A22" s="134"/>
      <c r="B22" s="156"/>
      <c r="C22" s="150">
        <v>235</v>
      </c>
      <c r="D22" s="642" t="s">
        <v>895</v>
      </c>
      <c r="E22" s="147">
        <v>61440</v>
      </c>
    </row>
    <row r="23" spans="1:6" ht="15" thickBot="1">
      <c r="A23" s="189">
        <v>853</v>
      </c>
      <c r="B23" s="229"/>
      <c r="C23" s="229"/>
      <c r="D23" s="161" t="s">
        <v>781</v>
      </c>
      <c r="E23" s="541">
        <f>SUM(E24)</f>
        <v>500</v>
      </c>
      <c r="F23" s="57"/>
    </row>
    <row r="24" spans="1:6" ht="15" thickBot="1">
      <c r="A24" s="134"/>
      <c r="B24" s="189">
        <v>85328</v>
      </c>
      <c r="C24" s="229"/>
      <c r="D24" s="182" t="s">
        <v>785</v>
      </c>
      <c r="E24" s="387">
        <f>SUM(E25)</f>
        <v>500</v>
      </c>
      <c r="F24" s="57"/>
    </row>
    <row r="25" spans="1:5" ht="26.25" thickBot="1">
      <c r="A25" s="94"/>
      <c r="B25" s="643"/>
      <c r="C25" s="150">
        <v>235</v>
      </c>
      <c r="D25" s="644" t="s">
        <v>895</v>
      </c>
      <c r="E25" s="91">
        <v>500</v>
      </c>
    </row>
    <row r="67" spans="1:5" ht="12.75">
      <c r="A67" s="88"/>
      <c r="B67" s="88"/>
      <c r="C67" s="88"/>
      <c r="D67" s="88"/>
      <c r="E67" s="96"/>
    </row>
    <row r="68" spans="1:5" ht="12.75">
      <c r="A68" s="88"/>
      <c r="B68" s="88"/>
      <c r="C68" s="88"/>
      <c r="D68" s="88"/>
      <c r="E68" s="96"/>
    </row>
    <row r="69" spans="1:5" ht="12.75">
      <c r="A69" s="88"/>
      <c r="B69" s="2"/>
      <c r="C69" s="2"/>
      <c r="D69" s="88"/>
      <c r="E69" s="96"/>
    </row>
    <row r="70" spans="1:5" ht="12.75">
      <c r="A70" s="88"/>
      <c r="B70" s="88"/>
      <c r="C70" s="88"/>
      <c r="D70" s="88"/>
      <c r="E70" s="96"/>
    </row>
    <row r="71" spans="1:5" ht="12.75">
      <c r="A71" s="141"/>
      <c r="B71" s="141"/>
      <c r="C71" s="141"/>
      <c r="D71" s="141"/>
      <c r="E71" s="388"/>
    </row>
    <row r="72" spans="1:5" ht="12.75">
      <c r="A72" s="141"/>
      <c r="B72" s="141"/>
      <c r="C72" s="141"/>
      <c r="D72" s="73"/>
      <c r="E72" s="388"/>
    </row>
    <row r="73" spans="1:5" ht="12.75">
      <c r="A73" s="141"/>
      <c r="B73" s="73"/>
      <c r="C73" s="73"/>
      <c r="D73" s="73"/>
      <c r="E73" s="389"/>
    </row>
    <row r="74" spans="1:5" ht="12.75">
      <c r="A74" s="141"/>
      <c r="B74" s="2"/>
      <c r="C74" s="2"/>
      <c r="D74" s="73"/>
      <c r="E74" s="390"/>
    </row>
    <row r="75" spans="1:5" ht="12.75">
      <c r="A75" s="141"/>
      <c r="B75" s="2"/>
      <c r="C75" s="2"/>
      <c r="D75" s="73"/>
      <c r="E75" s="96"/>
    </row>
    <row r="76" spans="1:5" ht="12.75">
      <c r="A76" s="156"/>
      <c r="B76" s="156"/>
      <c r="C76" s="156"/>
      <c r="D76" s="172"/>
      <c r="E76" s="191"/>
    </row>
    <row r="77" spans="1:5" ht="12.75">
      <c r="A77" s="141"/>
      <c r="B77" s="141"/>
      <c r="C77" s="141"/>
      <c r="D77" s="100"/>
      <c r="E77" s="389"/>
    </row>
    <row r="78" spans="1:5" ht="12.75">
      <c r="A78" s="88"/>
      <c r="B78" s="88"/>
      <c r="C78" s="141"/>
      <c r="D78" s="385"/>
      <c r="E78" s="96"/>
    </row>
    <row r="79" spans="1:5" ht="12.75">
      <c r="A79" s="88"/>
      <c r="B79" s="88"/>
      <c r="C79" s="88"/>
      <c r="D79" s="88"/>
      <c r="E79" s="96"/>
    </row>
    <row r="290" spans="1:5" ht="12.75">
      <c r="A290" s="157"/>
      <c r="B290" s="2" t="s">
        <v>604</v>
      </c>
      <c r="C290" s="156"/>
      <c r="D290" s="88"/>
      <c r="E290" s="179"/>
    </row>
    <row r="293" spans="1:5" ht="13.5" thickBot="1">
      <c r="A293" s="156"/>
      <c r="B293" s="156"/>
      <c r="C293" s="156"/>
      <c r="D293" s="88"/>
      <c r="E293" s="191"/>
    </row>
    <row r="294" spans="1:5" ht="12.75">
      <c r="A294" s="75" t="s">
        <v>788</v>
      </c>
      <c r="B294" s="74" t="s">
        <v>812</v>
      </c>
      <c r="C294" s="74" t="s">
        <v>690</v>
      </c>
      <c r="D294" s="74" t="s">
        <v>603</v>
      </c>
      <c r="E294" s="76" t="s">
        <v>831</v>
      </c>
    </row>
    <row r="295" spans="1:5" ht="13.5" thickBot="1">
      <c r="A295" s="82"/>
      <c r="B295" s="213"/>
      <c r="C295" s="213"/>
      <c r="D295" s="248"/>
      <c r="E295" s="80">
        <v>2001</v>
      </c>
    </row>
    <row r="296" spans="1:5" ht="12.75">
      <c r="A296" s="224"/>
      <c r="B296" s="232" t="s">
        <v>816</v>
      </c>
      <c r="C296" s="226"/>
      <c r="D296" s="225"/>
      <c r="E296" s="4">
        <f>SUM(E298,E304,E345,E348,E356)</f>
        <v>2099268</v>
      </c>
    </row>
    <row r="297" spans="1:5" ht="13.5" thickBot="1">
      <c r="A297" s="82"/>
      <c r="B297" s="223" t="s">
        <v>817</v>
      </c>
      <c r="C297" s="230"/>
      <c r="D297" s="249"/>
      <c r="E297" s="250"/>
    </row>
    <row r="298" spans="1:5" ht="13.5" thickBot="1">
      <c r="A298" s="251">
        <v>750</v>
      </c>
      <c r="B298" s="252"/>
      <c r="C298" s="253"/>
      <c r="D298" s="254" t="s">
        <v>774</v>
      </c>
      <c r="E298" s="255">
        <v>138965</v>
      </c>
    </row>
    <row r="299" spans="1:5" ht="12.75">
      <c r="A299" s="256"/>
      <c r="B299" s="239">
        <v>75011</v>
      </c>
      <c r="C299" s="240"/>
      <c r="D299" s="257" t="s">
        <v>775</v>
      </c>
      <c r="E299" s="258">
        <v>135350</v>
      </c>
    </row>
    <row r="300" spans="1:5" ht="13.5" thickBot="1">
      <c r="A300" s="233"/>
      <c r="B300" s="236"/>
      <c r="C300" s="259"/>
      <c r="D300" s="260"/>
      <c r="E300" s="261"/>
    </row>
    <row r="301" spans="1:5" ht="13.5" thickBot="1">
      <c r="A301" s="251">
        <v>751</v>
      </c>
      <c r="B301" s="252"/>
      <c r="C301" s="253"/>
      <c r="D301" s="262" t="s">
        <v>832</v>
      </c>
      <c r="E301" s="255">
        <f>SUM(E302)</f>
        <v>5547</v>
      </c>
    </row>
    <row r="302" spans="1:5" ht="25.5">
      <c r="A302" s="134"/>
      <c r="B302" s="236">
        <v>75101</v>
      </c>
      <c r="C302" s="259"/>
      <c r="D302" s="263" t="s">
        <v>778</v>
      </c>
      <c r="E302" s="264">
        <v>5547</v>
      </c>
    </row>
    <row r="303" spans="1:5" ht="13.5" thickBot="1">
      <c r="A303" s="134"/>
      <c r="B303" s="236"/>
      <c r="C303" s="259"/>
      <c r="D303" s="263"/>
      <c r="E303" s="264"/>
    </row>
    <row r="304" spans="1:5" ht="13.5" thickBot="1">
      <c r="A304" s="251">
        <v>754</v>
      </c>
      <c r="B304" s="252"/>
      <c r="C304" s="253"/>
      <c r="D304" s="254" t="s">
        <v>779</v>
      </c>
      <c r="E304" s="255">
        <f>SUM(E305)</f>
        <v>4000</v>
      </c>
    </row>
    <row r="305" spans="1:5" ht="12.75">
      <c r="A305" s="134"/>
      <c r="B305" s="236">
        <v>75414</v>
      </c>
      <c r="C305" s="259"/>
      <c r="D305" s="265" t="s">
        <v>780</v>
      </c>
      <c r="E305" s="264">
        <v>4000</v>
      </c>
    </row>
    <row r="306" spans="1:5" ht="13.5" thickBot="1">
      <c r="A306" s="134"/>
      <c r="B306" s="236"/>
      <c r="C306" s="259"/>
      <c r="D306" s="265"/>
      <c r="E306" s="264"/>
    </row>
    <row r="307" spans="1:5" ht="13.5" thickBot="1">
      <c r="A307" s="251">
        <v>853</v>
      </c>
      <c r="B307" s="252"/>
      <c r="C307" s="253"/>
      <c r="D307" s="254" t="s">
        <v>781</v>
      </c>
      <c r="E307" s="255">
        <f>SUM(E308,E312,E327,E314)</f>
        <v>1352219</v>
      </c>
    </row>
    <row r="308" spans="1:5" ht="25.5">
      <c r="A308" s="256"/>
      <c r="B308" s="239">
        <v>85314</v>
      </c>
      <c r="C308" s="240"/>
      <c r="D308" s="266" t="s">
        <v>782</v>
      </c>
      <c r="E308" s="258">
        <f>SUM(E309:E311)</f>
        <v>917247</v>
      </c>
    </row>
    <row r="309" spans="1:5" ht="12.75">
      <c r="A309" s="267"/>
      <c r="B309" s="234"/>
      <c r="C309" s="235">
        <v>311</v>
      </c>
      <c r="D309" s="268" t="s">
        <v>822</v>
      </c>
      <c r="E309" s="269">
        <v>725215</v>
      </c>
    </row>
    <row r="310" spans="1:5" ht="12.75">
      <c r="A310" s="267"/>
      <c r="B310" s="234"/>
      <c r="C310" s="235">
        <v>411</v>
      </c>
      <c r="D310" s="268" t="s">
        <v>833</v>
      </c>
      <c r="E310" s="269">
        <v>122926</v>
      </c>
    </row>
    <row r="311" spans="1:5" ht="12.75">
      <c r="A311" s="267"/>
      <c r="B311" s="234"/>
      <c r="C311" s="235">
        <v>413</v>
      </c>
      <c r="D311" s="268" t="s">
        <v>834</v>
      </c>
      <c r="E311" s="269">
        <v>69106</v>
      </c>
    </row>
    <row r="312" spans="1:5" ht="12.75">
      <c r="A312" s="267"/>
      <c r="B312" s="234">
        <v>85316</v>
      </c>
      <c r="C312" s="235"/>
      <c r="D312" s="270" t="s">
        <v>783</v>
      </c>
      <c r="E312" s="271">
        <f>SUM(E313)</f>
        <v>97680</v>
      </c>
    </row>
    <row r="313" spans="1:5" ht="12.75">
      <c r="A313" s="267"/>
      <c r="B313" s="234"/>
      <c r="C313" s="235">
        <v>311</v>
      </c>
      <c r="D313" s="268" t="s">
        <v>822</v>
      </c>
      <c r="E313" s="269">
        <v>97680</v>
      </c>
    </row>
    <row r="314" spans="1:5" ht="12.75">
      <c r="A314" s="267"/>
      <c r="B314" s="234">
        <v>85319</v>
      </c>
      <c r="C314" s="235"/>
      <c r="D314" s="270" t="s">
        <v>784</v>
      </c>
      <c r="E314" s="271">
        <f>SUM(E315:E326)</f>
        <v>327292</v>
      </c>
    </row>
    <row r="315" spans="1:5" ht="12.75">
      <c r="A315" s="244"/>
      <c r="B315" s="244"/>
      <c r="C315" s="244">
        <v>302</v>
      </c>
      <c r="D315" s="272" t="s">
        <v>823</v>
      </c>
      <c r="E315" s="273">
        <v>1750</v>
      </c>
    </row>
    <row r="316" spans="1:5" ht="12.75">
      <c r="A316" s="244"/>
      <c r="B316" s="244"/>
      <c r="C316" s="244">
        <v>401</v>
      </c>
      <c r="D316" s="272" t="s">
        <v>835</v>
      </c>
      <c r="E316" s="273">
        <v>223307</v>
      </c>
    </row>
    <row r="317" spans="1:5" ht="12.75">
      <c r="A317" s="244"/>
      <c r="B317" s="244"/>
      <c r="C317" s="244">
        <v>404</v>
      </c>
      <c r="D317" s="272" t="s">
        <v>819</v>
      </c>
      <c r="E317" s="273">
        <v>17823</v>
      </c>
    </row>
    <row r="318" spans="1:5" ht="12.75">
      <c r="A318" s="244"/>
      <c r="B318" s="244"/>
      <c r="C318" s="244">
        <v>411</v>
      </c>
      <c r="D318" s="272" t="s">
        <v>833</v>
      </c>
      <c r="E318" s="273">
        <v>43114</v>
      </c>
    </row>
    <row r="319" spans="1:5" ht="12.75">
      <c r="A319" s="244"/>
      <c r="B319" s="244"/>
      <c r="C319" s="244">
        <v>412</v>
      </c>
      <c r="D319" s="272" t="s">
        <v>609</v>
      </c>
      <c r="E319" s="273">
        <v>5908</v>
      </c>
    </row>
    <row r="320" spans="1:5" ht="12.75">
      <c r="A320" s="244"/>
      <c r="B320" s="244"/>
      <c r="C320" s="244">
        <v>421</v>
      </c>
      <c r="D320" s="272" t="s">
        <v>836</v>
      </c>
      <c r="E320" s="273">
        <v>7815</v>
      </c>
    </row>
    <row r="321" spans="1:5" ht="12.75">
      <c r="A321" s="244"/>
      <c r="B321" s="244"/>
      <c r="C321" s="244">
        <v>426</v>
      </c>
      <c r="D321" s="272" t="s">
        <v>824</v>
      </c>
      <c r="E321" s="273">
        <v>3060</v>
      </c>
    </row>
    <row r="322" spans="1:5" ht="12.75">
      <c r="A322" s="244"/>
      <c r="B322" s="244"/>
      <c r="C322" s="244">
        <v>427</v>
      </c>
      <c r="D322" s="272" t="s">
        <v>825</v>
      </c>
      <c r="E322" s="273">
        <v>2080</v>
      </c>
    </row>
    <row r="323" spans="1:5" ht="12.75">
      <c r="A323" s="244"/>
      <c r="B323" s="244"/>
      <c r="C323" s="244">
        <v>430</v>
      </c>
      <c r="D323" s="272" t="s">
        <v>837</v>
      </c>
      <c r="E323" s="273">
        <v>11247</v>
      </c>
    </row>
    <row r="324" spans="1:5" ht="12.75">
      <c r="A324" s="244"/>
      <c r="B324" s="244"/>
      <c r="C324" s="244">
        <v>441</v>
      </c>
      <c r="D324" s="272" t="s">
        <v>607</v>
      </c>
      <c r="E324" s="273">
        <v>1300</v>
      </c>
    </row>
    <row r="325" spans="1:5" ht="12.75">
      <c r="A325" s="244"/>
      <c r="B325" s="244"/>
      <c r="C325" s="244">
        <v>443</v>
      </c>
      <c r="D325" s="272" t="s">
        <v>608</v>
      </c>
      <c r="E325" s="273">
        <v>1500</v>
      </c>
    </row>
    <row r="326" spans="1:5" ht="12.75">
      <c r="A326" s="244"/>
      <c r="B326" s="244"/>
      <c r="C326" s="244">
        <v>444</v>
      </c>
      <c r="D326" s="272" t="s">
        <v>826</v>
      </c>
      <c r="E326" s="273">
        <v>8388</v>
      </c>
    </row>
    <row r="327" spans="1:5" ht="12.75">
      <c r="A327" s="244"/>
      <c r="B327" s="244">
        <v>85328</v>
      </c>
      <c r="C327" s="244"/>
      <c r="D327" s="274" t="s">
        <v>785</v>
      </c>
      <c r="E327" s="275">
        <f>SUM(E328)</f>
        <v>10000</v>
      </c>
    </row>
    <row r="328" spans="1:5" ht="12.75">
      <c r="A328" s="244"/>
      <c r="B328" s="244"/>
      <c r="C328" s="244">
        <v>303</v>
      </c>
      <c r="D328" s="276" t="s">
        <v>821</v>
      </c>
      <c r="E328" s="273">
        <v>10000</v>
      </c>
    </row>
    <row r="329" spans="1:5" ht="13.5" thickBot="1">
      <c r="A329" s="277">
        <v>900</v>
      </c>
      <c r="B329" s="278"/>
      <c r="C329" s="279"/>
      <c r="D329" s="280" t="s">
        <v>786</v>
      </c>
      <c r="E329" s="281">
        <f>SUM(E330)</f>
        <v>419000</v>
      </c>
    </row>
    <row r="330" spans="1:5" ht="12.75">
      <c r="A330" s="75"/>
      <c r="B330" s="282">
        <v>90015</v>
      </c>
      <c r="C330" s="282"/>
      <c r="D330" s="283" t="s">
        <v>787</v>
      </c>
      <c r="E330" s="171">
        <f>SUM(E331:E332)</f>
        <v>419000</v>
      </c>
    </row>
    <row r="331" spans="1:5" ht="12.75">
      <c r="A331" s="284"/>
      <c r="B331" s="285"/>
      <c r="C331" s="286">
        <v>426</v>
      </c>
      <c r="D331" s="285" t="s">
        <v>824</v>
      </c>
      <c r="E331" s="287">
        <v>219000</v>
      </c>
    </row>
    <row r="332" spans="1:5" ht="13.5" thickBot="1">
      <c r="A332" s="94"/>
      <c r="B332" s="144"/>
      <c r="C332" s="213">
        <v>427</v>
      </c>
      <c r="D332" s="144" t="s">
        <v>825</v>
      </c>
      <c r="E332" s="170">
        <v>200000</v>
      </c>
    </row>
    <row r="336" spans="1:4" ht="12.75">
      <c r="A336" s="141"/>
      <c r="B336" s="141"/>
      <c r="C336" s="141"/>
      <c r="D336" s="73"/>
    </row>
    <row r="337" spans="1:5" ht="12.75">
      <c r="A337" s="141"/>
      <c r="B337" s="141"/>
      <c r="C337" s="141"/>
      <c r="D337" s="73"/>
      <c r="E337" s="231"/>
    </row>
    <row r="338" ht="12.75">
      <c r="B338" s="2" t="s">
        <v>604</v>
      </c>
    </row>
    <row r="339" spans="1:5" ht="13.5" thickBot="1">
      <c r="A339" s="88"/>
      <c r="C339" s="2"/>
      <c r="D339" s="88"/>
      <c r="E339" s="96"/>
    </row>
    <row r="340" spans="1:5" ht="12.75">
      <c r="A340" s="75" t="s">
        <v>788</v>
      </c>
      <c r="B340" s="74" t="s">
        <v>812</v>
      </c>
      <c r="C340" s="74" t="s">
        <v>690</v>
      </c>
      <c r="D340" s="74" t="s">
        <v>603</v>
      </c>
      <c r="E340" s="76" t="s">
        <v>831</v>
      </c>
    </row>
    <row r="341" spans="1:5" ht="13.5" thickBot="1">
      <c r="A341" s="82"/>
      <c r="B341" s="213"/>
      <c r="C341" s="213"/>
      <c r="D341" s="248"/>
      <c r="E341" s="80">
        <v>2000</v>
      </c>
    </row>
    <row r="342" spans="1:5" ht="12.75">
      <c r="A342" s="224"/>
      <c r="B342" s="232" t="s">
        <v>816</v>
      </c>
      <c r="C342" s="226"/>
      <c r="D342" s="225"/>
      <c r="E342" s="4">
        <f>SUM(E344,E348,E371,E374,E382)</f>
        <v>2080604</v>
      </c>
    </row>
    <row r="343" spans="1:5" ht="12.75">
      <c r="A343" s="288"/>
      <c r="B343" s="289" t="s">
        <v>817</v>
      </c>
      <c r="C343" s="290"/>
      <c r="D343" s="291"/>
      <c r="E343" s="292"/>
    </row>
    <row r="344" spans="1:5" ht="12.75">
      <c r="A344" s="267">
        <v>70</v>
      </c>
      <c r="B344" s="234"/>
      <c r="C344" s="293"/>
      <c r="D344" s="294" t="s">
        <v>838</v>
      </c>
      <c r="E344" s="295">
        <f>SUM(E345)</f>
        <v>502000</v>
      </c>
    </row>
    <row r="345" spans="1:5" ht="12.75">
      <c r="A345" s="233"/>
      <c r="B345" s="233">
        <v>7262</v>
      </c>
      <c r="C345" s="296"/>
      <c r="D345" s="297" t="s">
        <v>839</v>
      </c>
      <c r="E345" s="298">
        <f>SUM(E346:E347)</f>
        <v>502000</v>
      </c>
    </row>
    <row r="346" spans="1:5" ht="12.75">
      <c r="A346" s="233"/>
      <c r="B346" s="242"/>
      <c r="C346" s="244">
        <v>35</v>
      </c>
      <c r="D346" s="299" t="s">
        <v>605</v>
      </c>
      <c r="E346" s="269">
        <v>320000</v>
      </c>
    </row>
    <row r="347" spans="1:5" ht="12.75">
      <c r="A347" s="256"/>
      <c r="B347" s="239"/>
      <c r="C347" s="244">
        <v>36</v>
      </c>
      <c r="D347" s="300" t="s">
        <v>840</v>
      </c>
      <c r="E347" s="301">
        <v>182000</v>
      </c>
    </row>
    <row r="348" spans="1:5" ht="12.75">
      <c r="A348" s="267">
        <v>86</v>
      </c>
      <c r="B348" s="239"/>
      <c r="C348" s="240"/>
      <c r="D348" s="257" t="s">
        <v>781</v>
      </c>
      <c r="E348" s="258">
        <f>SUM(E349,E351,E354,E367,E369)</f>
        <v>1437600</v>
      </c>
    </row>
    <row r="349" spans="1:5" ht="12.75">
      <c r="A349" s="267"/>
      <c r="B349" s="234">
        <v>8612</v>
      </c>
      <c r="C349" s="235"/>
      <c r="D349" s="272" t="s">
        <v>841</v>
      </c>
      <c r="E349" s="269">
        <v>10000</v>
      </c>
    </row>
    <row r="350" spans="1:5" ht="12.75">
      <c r="A350" s="267"/>
      <c r="B350" s="234"/>
      <c r="C350" s="302">
        <v>37</v>
      </c>
      <c r="D350" s="303" t="s">
        <v>606</v>
      </c>
      <c r="E350" s="269">
        <v>10000</v>
      </c>
    </row>
    <row r="351" spans="1:5" ht="12.75">
      <c r="A351" s="267"/>
      <c r="B351" s="234">
        <v>8613</v>
      </c>
      <c r="C351" s="235"/>
      <c r="D351" s="272" t="s">
        <v>842</v>
      </c>
      <c r="E351" s="269">
        <f>SUM(E352:E353)</f>
        <v>1000000</v>
      </c>
    </row>
    <row r="352" spans="1:5" ht="12.75">
      <c r="A352" s="267"/>
      <c r="B352" s="234"/>
      <c r="C352" s="302">
        <v>22</v>
      </c>
      <c r="D352" s="303" t="s">
        <v>822</v>
      </c>
      <c r="E352" s="269">
        <v>867000</v>
      </c>
    </row>
    <row r="353" spans="1:5" ht="12.75">
      <c r="A353" s="267"/>
      <c r="B353" s="234"/>
      <c r="C353" s="235">
        <v>41</v>
      </c>
      <c r="D353" s="272" t="s">
        <v>796</v>
      </c>
      <c r="E353" s="269">
        <v>133000</v>
      </c>
    </row>
    <row r="354" spans="1:5" ht="12.75">
      <c r="A354" s="267"/>
      <c r="B354" s="234">
        <v>8615</v>
      </c>
      <c r="C354" s="235"/>
      <c r="D354" s="272" t="s">
        <v>843</v>
      </c>
      <c r="E354" s="269">
        <f>SUM(E355:E366)</f>
        <v>315600</v>
      </c>
    </row>
    <row r="355" spans="1:5" ht="12.75">
      <c r="A355" s="267"/>
      <c r="B355" s="234"/>
      <c r="C355" s="241">
        <v>11</v>
      </c>
      <c r="D355" s="260" t="s">
        <v>835</v>
      </c>
      <c r="E355" s="304">
        <v>209678</v>
      </c>
    </row>
    <row r="356" spans="1:5" ht="12.75">
      <c r="A356" s="267"/>
      <c r="B356" s="234"/>
      <c r="C356" s="244">
        <v>17</v>
      </c>
      <c r="D356" s="272" t="s">
        <v>844</v>
      </c>
      <c r="E356" s="269">
        <v>16703</v>
      </c>
    </row>
    <row r="357" spans="1:5" ht="12.75">
      <c r="A357" s="305"/>
      <c r="B357" s="306"/>
      <c r="C357" s="307">
        <v>21</v>
      </c>
      <c r="D357" s="276" t="s">
        <v>845</v>
      </c>
      <c r="E357" s="298">
        <v>1650</v>
      </c>
    </row>
    <row r="358" spans="1:5" ht="12.75">
      <c r="A358" s="305"/>
      <c r="B358" s="306"/>
      <c r="C358" s="307">
        <v>28</v>
      </c>
      <c r="D358" s="276" t="s">
        <v>607</v>
      </c>
      <c r="E358" s="298">
        <v>1250</v>
      </c>
    </row>
    <row r="359" spans="1:5" ht="12.75">
      <c r="A359" s="305"/>
      <c r="B359" s="306"/>
      <c r="C359" s="307">
        <v>31</v>
      </c>
      <c r="D359" s="276" t="s">
        <v>846</v>
      </c>
      <c r="E359" s="298">
        <v>7500</v>
      </c>
    </row>
    <row r="360" spans="1:5" ht="12.75">
      <c r="A360" s="305"/>
      <c r="B360" s="306"/>
      <c r="C360" s="307">
        <v>35</v>
      </c>
      <c r="D360" s="276" t="s">
        <v>605</v>
      </c>
      <c r="E360" s="298">
        <v>2940</v>
      </c>
    </row>
    <row r="361" spans="1:5" ht="12.75">
      <c r="A361" s="305"/>
      <c r="B361" s="306"/>
      <c r="C361" s="307">
        <v>36</v>
      </c>
      <c r="D361" s="276" t="s">
        <v>840</v>
      </c>
      <c r="E361" s="298">
        <v>14750</v>
      </c>
    </row>
    <row r="362" spans="1:5" ht="12.75">
      <c r="A362" s="305"/>
      <c r="B362" s="306"/>
      <c r="C362" s="307">
        <v>37</v>
      </c>
      <c r="D362" s="276" t="s">
        <v>606</v>
      </c>
      <c r="E362" s="298">
        <v>6903</v>
      </c>
    </row>
    <row r="363" spans="1:5" ht="12.75">
      <c r="A363" s="305"/>
      <c r="B363" s="306"/>
      <c r="C363" s="307">
        <v>40</v>
      </c>
      <c r="D363" s="276" t="s">
        <v>608</v>
      </c>
      <c r="E363" s="298">
        <v>1457</v>
      </c>
    </row>
    <row r="364" spans="1:5" ht="12.75">
      <c r="A364" s="305"/>
      <c r="B364" s="306"/>
      <c r="C364" s="307">
        <v>41</v>
      </c>
      <c r="D364" s="276" t="s">
        <v>820</v>
      </c>
      <c r="E364" s="298">
        <v>40477</v>
      </c>
    </row>
    <row r="365" spans="1:5" ht="12.75">
      <c r="A365" s="305"/>
      <c r="B365" s="306"/>
      <c r="C365" s="307">
        <v>42</v>
      </c>
      <c r="D365" s="276" t="s">
        <v>609</v>
      </c>
      <c r="E365" s="298">
        <v>5546</v>
      </c>
    </row>
    <row r="366" spans="1:5" ht="12.75">
      <c r="A366" s="305"/>
      <c r="B366" s="306"/>
      <c r="C366" s="307">
        <v>43</v>
      </c>
      <c r="D366" s="276" t="s">
        <v>859</v>
      </c>
      <c r="E366" s="298">
        <v>6746</v>
      </c>
    </row>
    <row r="367" spans="1:5" ht="12.75">
      <c r="A367" s="256"/>
      <c r="B367" s="239">
        <v>8617</v>
      </c>
      <c r="C367" s="259"/>
      <c r="D367" s="308" t="s">
        <v>783</v>
      </c>
      <c r="E367" s="261">
        <v>87000</v>
      </c>
    </row>
    <row r="368" spans="1:5" ht="12.75">
      <c r="A368" s="267"/>
      <c r="B368" s="267"/>
      <c r="C368" s="244">
        <v>22</v>
      </c>
      <c r="D368" s="260" t="s">
        <v>822</v>
      </c>
      <c r="E368" s="304">
        <v>87000</v>
      </c>
    </row>
    <row r="369" spans="1:5" ht="12.75">
      <c r="A369" s="267"/>
      <c r="B369" s="267">
        <v>8695</v>
      </c>
      <c r="C369" s="244"/>
      <c r="D369" s="260" t="s">
        <v>860</v>
      </c>
      <c r="E369" s="309">
        <f>SUM(E370)</f>
        <v>25000</v>
      </c>
    </row>
    <row r="370" spans="1:5" ht="12.75">
      <c r="A370" s="267"/>
      <c r="B370" s="267"/>
      <c r="C370" s="307">
        <v>40</v>
      </c>
      <c r="D370" s="272" t="s">
        <v>608</v>
      </c>
      <c r="E370" s="269">
        <v>25000</v>
      </c>
    </row>
    <row r="371" spans="1:5" ht="12.75">
      <c r="A371" s="310">
        <v>89</v>
      </c>
      <c r="B371" s="276"/>
      <c r="C371" s="276"/>
      <c r="D371" s="311" t="s">
        <v>861</v>
      </c>
      <c r="E371" s="8">
        <f>SUM(E372)</f>
        <v>407</v>
      </c>
    </row>
    <row r="372" spans="1:5" ht="12.75">
      <c r="A372" s="306"/>
      <c r="B372" s="307">
        <v>8934</v>
      </c>
      <c r="C372" s="276"/>
      <c r="D372" s="276" t="s">
        <v>776</v>
      </c>
      <c r="E372" s="298">
        <f>SUM(E373)</f>
        <v>407</v>
      </c>
    </row>
    <row r="373" spans="1:5" ht="12.75">
      <c r="A373" s="306"/>
      <c r="B373" s="276"/>
      <c r="C373" s="307">
        <v>37</v>
      </c>
      <c r="D373" s="276" t="s">
        <v>606</v>
      </c>
      <c r="E373" s="298">
        <v>407</v>
      </c>
    </row>
    <row r="374" spans="1:5" ht="12.75">
      <c r="A374" s="256">
        <v>91</v>
      </c>
      <c r="B374" s="239"/>
      <c r="C374" s="240"/>
      <c r="D374" s="257" t="s">
        <v>862</v>
      </c>
      <c r="E374" s="258">
        <f>SUM(E375)</f>
        <v>135350</v>
      </c>
    </row>
    <row r="375" spans="1:5" ht="12.75">
      <c r="A375" s="267"/>
      <c r="B375" s="234">
        <v>9142</v>
      </c>
      <c r="C375" s="235"/>
      <c r="D375" s="272" t="s">
        <v>775</v>
      </c>
      <c r="E375" s="269">
        <f>SUM(E376:E381)</f>
        <v>135350</v>
      </c>
    </row>
    <row r="376" spans="1:5" ht="12.75">
      <c r="A376" s="305"/>
      <c r="B376" s="306"/>
      <c r="C376" s="307">
        <v>11</v>
      </c>
      <c r="D376" s="276" t="s">
        <v>835</v>
      </c>
      <c r="E376" s="298">
        <v>103690</v>
      </c>
    </row>
    <row r="377" spans="1:5" ht="12.75">
      <c r="A377" s="267"/>
      <c r="B377" s="234"/>
      <c r="C377" s="244">
        <v>17</v>
      </c>
      <c r="D377" s="272" t="s">
        <v>844</v>
      </c>
      <c r="E377" s="269">
        <v>8800</v>
      </c>
    </row>
    <row r="378" spans="1:5" ht="12.75">
      <c r="A378" s="267"/>
      <c r="B378" s="234"/>
      <c r="C378" s="244">
        <v>31</v>
      </c>
      <c r="D378" s="272" t="s">
        <v>846</v>
      </c>
      <c r="E378" s="269"/>
    </row>
    <row r="379" spans="1:5" ht="12.75">
      <c r="A379" s="305"/>
      <c r="B379" s="306"/>
      <c r="C379" s="307">
        <v>36</v>
      </c>
      <c r="D379" s="276" t="s">
        <v>840</v>
      </c>
      <c r="E379" s="298"/>
    </row>
    <row r="380" spans="1:5" ht="12.75">
      <c r="A380" s="305"/>
      <c r="B380" s="306"/>
      <c r="C380" s="307">
        <v>41</v>
      </c>
      <c r="D380" s="276" t="s">
        <v>796</v>
      </c>
      <c r="E380" s="298">
        <v>20100</v>
      </c>
    </row>
    <row r="381" spans="1:5" ht="12.75">
      <c r="A381" s="305"/>
      <c r="B381" s="306"/>
      <c r="C381" s="307">
        <v>42</v>
      </c>
      <c r="D381" s="276" t="s">
        <v>863</v>
      </c>
      <c r="E381" s="298">
        <v>2760</v>
      </c>
    </row>
    <row r="382" spans="1:5" ht="12.75">
      <c r="A382" s="267">
        <v>99</v>
      </c>
      <c r="B382" s="21"/>
      <c r="C382" s="312"/>
      <c r="D382" s="312" t="s">
        <v>864</v>
      </c>
      <c r="E382" s="22">
        <f>SUM(E384)</f>
        <v>5247</v>
      </c>
    </row>
    <row r="383" spans="1:5" ht="12.75">
      <c r="A383" s="233"/>
      <c r="B383" s="242">
        <v>9911</v>
      </c>
      <c r="C383" s="293"/>
      <c r="D383" s="313" t="s">
        <v>865</v>
      </c>
      <c r="E383" s="22"/>
    </row>
    <row r="384" spans="1:5" ht="12.75">
      <c r="A384" s="39"/>
      <c r="B384" s="314"/>
      <c r="C384" s="315"/>
      <c r="D384" s="315" t="s">
        <v>866</v>
      </c>
      <c r="E384" s="51">
        <v>5247</v>
      </c>
    </row>
    <row r="385" spans="1:5" ht="13.5" thickBot="1">
      <c r="A385" s="316"/>
      <c r="B385" s="317"/>
      <c r="C385" s="318">
        <v>31</v>
      </c>
      <c r="D385" s="319" t="s">
        <v>846</v>
      </c>
      <c r="E385" s="320">
        <v>5247</v>
      </c>
    </row>
    <row r="397" spans="1:5" ht="12.75">
      <c r="A397" s="141"/>
      <c r="B397" s="73" t="s">
        <v>867</v>
      </c>
      <c r="C397" s="141"/>
      <c r="E397" s="231"/>
    </row>
    <row r="398" spans="1:5" ht="12.75">
      <c r="A398" s="141"/>
      <c r="B398" s="73" t="s">
        <v>827</v>
      </c>
      <c r="C398" s="141"/>
      <c r="E398" s="231"/>
    </row>
    <row r="399" spans="1:5" ht="12.75">
      <c r="A399" s="141"/>
      <c r="B399" s="141"/>
      <c r="C399" s="141"/>
      <c r="D399" s="172"/>
      <c r="E399" s="231"/>
    </row>
    <row r="400" spans="1:5" ht="12.75">
      <c r="A400" s="141"/>
      <c r="B400" s="141"/>
      <c r="C400" s="141"/>
      <c r="D400" s="73"/>
      <c r="E400" s="231"/>
    </row>
    <row r="401" spans="1:5" ht="12.75">
      <c r="A401" s="141"/>
      <c r="B401" s="141"/>
      <c r="C401" s="141"/>
      <c r="D401" s="73"/>
      <c r="E401" s="231"/>
    </row>
    <row r="402" spans="1:5" ht="12.75">
      <c r="A402" s="141"/>
      <c r="B402" s="141"/>
      <c r="C402" s="141"/>
      <c r="D402" s="73"/>
      <c r="E402" s="231"/>
    </row>
    <row r="403" spans="1:5" ht="12.75">
      <c r="A403" s="88"/>
      <c r="B403" s="2" t="s">
        <v>695</v>
      </c>
      <c r="C403" s="2"/>
      <c r="D403" s="88"/>
      <c r="E403" s="96"/>
    </row>
    <row r="404" spans="1:5" ht="13.5" thickBot="1">
      <c r="A404" s="88"/>
      <c r="B404" s="2"/>
      <c r="C404" s="2"/>
      <c r="D404" s="88"/>
      <c r="E404" s="96"/>
    </row>
    <row r="405" spans="1:5" ht="12.75">
      <c r="A405" s="75" t="s">
        <v>788</v>
      </c>
      <c r="B405" s="74" t="s">
        <v>812</v>
      </c>
      <c r="C405" s="74" t="s">
        <v>690</v>
      </c>
      <c r="D405" s="74" t="s">
        <v>603</v>
      </c>
      <c r="E405" s="76" t="s">
        <v>831</v>
      </c>
    </row>
    <row r="406" spans="1:5" ht="13.5" thickBot="1">
      <c r="A406" s="82"/>
      <c r="B406" s="213"/>
      <c r="C406" s="213"/>
      <c r="D406" s="248"/>
      <c r="E406" s="80">
        <v>2001</v>
      </c>
    </row>
    <row r="407" spans="1:5" ht="12.75">
      <c r="A407" s="77"/>
      <c r="B407" s="24" t="s">
        <v>868</v>
      </c>
      <c r="C407" s="73"/>
      <c r="D407" s="88"/>
      <c r="E407" s="5"/>
    </row>
    <row r="408" spans="1:5" ht="12.75">
      <c r="A408" s="77"/>
      <c r="B408" s="79" t="s">
        <v>869</v>
      </c>
      <c r="C408" s="73"/>
      <c r="D408" s="88"/>
      <c r="E408" s="5">
        <v>1500</v>
      </c>
    </row>
    <row r="409" spans="1:5" ht="12.75">
      <c r="A409" s="288"/>
      <c r="B409" s="228" t="s">
        <v>870</v>
      </c>
      <c r="C409" s="2"/>
      <c r="D409" s="88"/>
      <c r="E409" s="292"/>
    </row>
    <row r="410" spans="1:5" ht="12.75">
      <c r="A410" s="224">
        <v>710</v>
      </c>
      <c r="B410" s="321"/>
      <c r="C410" s="322"/>
      <c r="D410" s="323" t="s">
        <v>829</v>
      </c>
      <c r="E410" s="324"/>
    </row>
    <row r="411" spans="1:5" ht="12.75">
      <c r="A411" s="288"/>
      <c r="B411" s="325"/>
      <c r="C411" s="326"/>
      <c r="D411" s="327"/>
      <c r="E411" s="328">
        <f>SUM(E412)</f>
        <v>1500</v>
      </c>
    </row>
    <row r="412" spans="1:5" ht="12.75">
      <c r="A412" s="77"/>
      <c r="B412" s="321">
        <v>71095</v>
      </c>
      <c r="C412" s="329"/>
      <c r="D412" s="330" t="s">
        <v>792</v>
      </c>
      <c r="E412" s="331">
        <v>1500</v>
      </c>
    </row>
    <row r="413" spans="1:5" ht="12.75">
      <c r="A413" s="224"/>
      <c r="B413" s="284"/>
      <c r="C413" s="322">
        <v>202</v>
      </c>
      <c r="D413" s="332" t="s">
        <v>790</v>
      </c>
      <c r="E413" s="324"/>
    </row>
    <row r="414" spans="1:5" ht="12.75">
      <c r="A414" s="87"/>
      <c r="B414" s="87"/>
      <c r="C414" s="315"/>
      <c r="D414" s="315" t="s">
        <v>793</v>
      </c>
      <c r="E414" s="331">
        <v>1500</v>
      </c>
    </row>
    <row r="415" spans="1:5" ht="13.5" thickBot="1">
      <c r="A415" s="94"/>
      <c r="B415" s="94"/>
      <c r="C415" s="333"/>
      <c r="D415" s="333" t="s">
        <v>791</v>
      </c>
      <c r="E415" s="250"/>
    </row>
    <row r="420" spans="1:5" ht="12.75">
      <c r="A420" s="141"/>
      <c r="B420" s="141"/>
      <c r="C420" s="141"/>
      <c r="D420" s="73"/>
      <c r="E420" s="231"/>
    </row>
    <row r="421" spans="1:5" ht="12.75">
      <c r="A421" s="141"/>
      <c r="B421" s="141"/>
      <c r="C421" s="141"/>
      <c r="D421" s="73"/>
      <c r="E421" s="231"/>
    </row>
    <row r="422" spans="1:5" ht="12.75">
      <c r="A422" s="88"/>
      <c r="B422" s="2" t="s">
        <v>604</v>
      </c>
      <c r="C422" s="2"/>
      <c r="D422" s="88"/>
      <c r="E422" s="96"/>
    </row>
    <row r="423" spans="1:5" ht="13.5" thickBot="1">
      <c r="A423" s="88"/>
      <c r="B423" s="2"/>
      <c r="C423" s="2"/>
      <c r="D423" s="88"/>
      <c r="E423" s="96"/>
    </row>
    <row r="424" spans="1:5" ht="12.75">
      <c r="A424" s="74" t="s">
        <v>788</v>
      </c>
      <c r="B424" s="216" t="s">
        <v>812</v>
      </c>
      <c r="C424" s="74" t="s">
        <v>690</v>
      </c>
      <c r="D424" s="216" t="s">
        <v>603</v>
      </c>
      <c r="E424" s="76" t="s">
        <v>831</v>
      </c>
    </row>
    <row r="425" spans="1:5" ht="13.5" thickBot="1">
      <c r="A425" s="213"/>
      <c r="B425" s="85"/>
      <c r="C425" s="213"/>
      <c r="D425" s="230"/>
      <c r="E425" s="334">
        <v>2001</v>
      </c>
    </row>
    <row r="426" spans="1:5" ht="12.75">
      <c r="A426" s="286"/>
      <c r="B426" s="73" t="s">
        <v>704</v>
      </c>
      <c r="C426" s="335"/>
      <c r="D426" s="88"/>
      <c r="E426" s="227">
        <f>SUM(E428)</f>
        <v>1500</v>
      </c>
    </row>
    <row r="427" spans="1:5" ht="12.75">
      <c r="A427" s="336"/>
      <c r="B427" s="2" t="s">
        <v>828</v>
      </c>
      <c r="C427" s="93"/>
      <c r="D427" s="88"/>
      <c r="E427" s="337"/>
    </row>
    <row r="428" spans="1:5" ht="12.75">
      <c r="A428" s="286">
        <v>710</v>
      </c>
      <c r="B428" s="338"/>
      <c r="C428" s="286"/>
      <c r="D428" s="226" t="s">
        <v>829</v>
      </c>
      <c r="E428" s="339">
        <v>1500</v>
      </c>
    </row>
    <row r="429" spans="1:5" ht="12.75">
      <c r="A429" s="78"/>
      <c r="B429" s="338">
        <v>71095</v>
      </c>
      <c r="C429" s="78"/>
      <c r="D429" s="168" t="s">
        <v>792</v>
      </c>
      <c r="E429" s="90">
        <v>1500</v>
      </c>
    </row>
    <row r="430" spans="1:5" ht="12.75">
      <c r="A430" s="89"/>
      <c r="C430" s="78">
        <v>430</v>
      </c>
      <c r="D430" s="65" t="s">
        <v>871</v>
      </c>
      <c r="E430" s="90">
        <v>1500</v>
      </c>
    </row>
    <row r="431" spans="1:5" ht="13.5" thickBot="1">
      <c r="A431" s="213"/>
      <c r="B431" s="340"/>
      <c r="C431" s="341"/>
      <c r="D431" s="340"/>
      <c r="E431" s="342"/>
    </row>
    <row r="458" ht="12.75">
      <c r="E458" s="175" t="s">
        <v>872</v>
      </c>
    </row>
    <row r="461" ht="12.75">
      <c r="C461" s="73" t="s">
        <v>873</v>
      </c>
    </row>
    <row r="462" ht="12.75">
      <c r="C462" s="10" t="s">
        <v>874</v>
      </c>
    </row>
    <row r="463" ht="12.75">
      <c r="D463" s="10" t="s">
        <v>875</v>
      </c>
    </row>
    <row r="464" ht="12.75">
      <c r="D464" s="10"/>
    </row>
    <row r="465" ht="12.75">
      <c r="D465" s="10"/>
    </row>
    <row r="466" spans="2:4" ht="12.75">
      <c r="B466" s="2" t="s">
        <v>695</v>
      </c>
      <c r="C466" s="2"/>
      <c r="D466" s="10"/>
    </row>
    <row r="467" ht="13.5" thickBot="1"/>
    <row r="468" spans="1:5" ht="12.75">
      <c r="A468" s="75" t="s">
        <v>788</v>
      </c>
      <c r="B468" s="74" t="s">
        <v>812</v>
      </c>
      <c r="C468" s="74" t="s">
        <v>690</v>
      </c>
      <c r="D468" s="74" t="s">
        <v>603</v>
      </c>
      <c r="E468" s="76" t="s">
        <v>698</v>
      </c>
    </row>
    <row r="469" spans="1:5" ht="13.5" thickBot="1">
      <c r="A469" s="82"/>
      <c r="B469" s="213"/>
      <c r="C469" s="213"/>
      <c r="D469" s="248"/>
      <c r="E469" s="80">
        <v>2000</v>
      </c>
    </row>
    <row r="470" spans="1:5" ht="12.75">
      <c r="A470" s="224"/>
      <c r="B470" s="43" t="s">
        <v>699</v>
      </c>
      <c r="C470" s="225"/>
      <c r="D470" s="225"/>
      <c r="E470" s="4"/>
    </row>
    <row r="471" spans="1:5" ht="12.75">
      <c r="A471" s="77"/>
      <c r="B471" s="79" t="s">
        <v>813</v>
      </c>
      <c r="C471" s="73"/>
      <c r="D471" s="343"/>
      <c r="E471" s="5">
        <f>SUM(E474)</f>
        <v>74100</v>
      </c>
    </row>
    <row r="472" spans="1:5" ht="12.75">
      <c r="A472" s="77"/>
      <c r="B472" s="228" t="s">
        <v>876</v>
      </c>
      <c r="C472" s="2"/>
      <c r="D472" s="343"/>
      <c r="E472" s="331"/>
    </row>
    <row r="473" spans="1:5" ht="12.75">
      <c r="A473" s="77"/>
      <c r="B473" s="228"/>
      <c r="C473" s="2"/>
      <c r="D473" s="343"/>
      <c r="E473" s="331"/>
    </row>
    <row r="474" spans="1:5" ht="12.75">
      <c r="A474" s="267">
        <v>91</v>
      </c>
      <c r="B474" s="234"/>
      <c r="C474" s="235"/>
      <c r="D474" s="270" t="s">
        <v>862</v>
      </c>
      <c r="E474" s="271">
        <f>SUM(E475)</f>
        <v>74100</v>
      </c>
    </row>
    <row r="475" spans="1:5" ht="12.75">
      <c r="A475" s="224"/>
      <c r="B475" s="321">
        <v>9143</v>
      </c>
      <c r="C475" s="322"/>
      <c r="D475" s="313" t="s">
        <v>830</v>
      </c>
      <c r="E475" s="344">
        <v>74100</v>
      </c>
    </row>
    <row r="476" spans="1:5" ht="12.75">
      <c r="A476" s="305"/>
      <c r="B476" s="306"/>
      <c r="C476" s="307">
        <v>49</v>
      </c>
      <c r="D476" s="345" t="s">
        <v>702</v>
      </c>
      <c r="E476" s="324">
        <v>74100</v>
      </c>
    </row>
    <row r="477" spans="1:5" ht="13.5" thickBot="1">
      <c r="A477" s="346"/>
      <c r="B477" s="317"/>
      <c r="C477" s="347"/>
      <c r="D477" s="333" t="s">
        <v>703</v>
      </c>
      <c r="E477" s="250"/>
    </row>
    <row r="484" spans="2:3" ht="12.75">
      <c r="B484" s="10" t="s">
        <v>604</v>
      </c>
      <c r="C484" s="10"/>
    </row>
    <row r="485" ht="13.5" thickBot="1"/>
    <row r="486" spans="1:5" ht="12.75">
      <c r="A486" s="75" t="s">
        <v>788</v>
      </c>
      <c r="B486" s="74" t="s">
        <v>812</v>
      </c>
      <c r="C486" s="74" t="s">
        <v>690</v>
      </c>
      <c r="D486" s="74" t="s">
        <v>603</v>
      </c>
      <c r="E486" s="76" t="s">
        <v>698</v>
      </c>
    </row>
    <row r="487" spans="1:5" ht="13.5" thickBot="1">
      <c r="A487" s="82"/>
      <c r="B487" s="213"/>
      <c r="C487" s="213"/>
      <c r="D487" s="248"/>
      <c r="E487" s="80">
        <v>2000</v>
      </c>
    </row>
    <row r="488" spans="1:5" ht="12.75">
      <c r="A488" s="224"/>
      <c r="B488" s="79" t="s">
        <v>704</v>
      </c>
      <c r="C488" s="73"/>
      <c r="D488" s="225"/>
      <c r="E488" s="4"/>
    </row>
    <row r="489" spans="1:5" ht="12.75">
      <c r="A489" s="77"/>
      <c r="B489" s="228" t="s">
        <v>705</v>
      </c>
      <c r="C489" s="2"/>
      <c r="D489" s="343"/>
      <c r="E489" s="11">
        <f>SUM(E491)</f>
        <v>74100</v>
      </c>
    </row>
    <row r="490" spans="1:5" ht="12.75">
      <c r="A490" s="77"/>
      <c r="B490" s="228" t="s">
        <v>706</v>
      </c>
      <c r="C490" s="2"/>
      <c r="D490" s="343"/>
      <c r="E490" s="331"/>
    </row>
    <row r="491" spans="1:5" ht="12.75">
      <c r="A491" s="267">
        <v>91</v>
      </c>
      <c r="B491" s="234"/>
      <c r="C491" s="235"/>
      <c r="D491" s="270" t="s">
        <v>862</v>
      </c>
      <c r="E491" s="271">
        <f>SUM(E492)</f>
        <v>74100</v>
      </c>
    </row>
    <row r="492" spans="1:5" ht="12.75">
      <c r="A492" s="224"/>
      <c r="B492" s="321">
        <v>9143</v>
      </c>
      <c r="C492" s="322"/>
      <c r="D492" s="313" t="s">
        <v>830</v>
      </c>
      <c r="E492" s="344">
        <f>SUM(E493:E496)</f>
        <v>74100</v>
      </c>
    </row>
    <row r="493" spans="1:5" ht="12.75">
      <c r="A493" s="284"/>
      <c r="B493" s="348"/>
      <c r="C493" s="322">
        <v>11</v>
      </c>
      <c r="D493" s="276" t="s">
        <v>835</v>
      </c>
      <c r="E493" s="324">
        <v>56750</v>
      </c>
    </row>
    <row r="494" spans="1:5" ht="12.75">
      <c r="A494" s="284"/>
      <c r="B494" s="284"/>
      <c r="C494" s="307">
        <v>17</v>
      </c>
      <c r="D494" s="349" t="s">
        <v>844</v>
      </c>
      <c r="E494" s="298">
        <v>4830</v>
      </c>
    </row>
    <row r="495" spans="1:5" ht="12.75">
      <c r="A495" s="87"/>
      <c r="B495" s="87"/>
      <c r="C495" s="307">
        <v>41</v>
      </c>
      <c r="D495" s="299" t="s">
        <v>796</v>
      </c>
      <c r="E495" s="298">
        <v>11010</v>
      </c>
    </row>
    <row r="496" spans="1:5" ht="13.5" thickBot="1">
      <c r="A496" s="94"/>
      <c r="B496" s="94"/>
      <c r="C496" s="350">
        <v>42</v>
      </c>
      <c r="D496" s="340" t="s">
        <v>863</v>
      </c>
      <c r="E496" s="351">
        <v>1510</v>
      </c>
    </row>
    <row r="531" spans="1:5" ht="12.75">
      <c r="A531" s="157"/>
      <c r="B531" s="88"/>
      <c r="C531" s="88"/>
      <c r="D531" s="88"/>
      <c r="E531" s="179"/>
    </row>
    <row r="550" ht="12.75">
      <c r="E550" s="175" t="s">
        <v>877</v>
      </c>
    </row>
    <row r="554" ht="12.75">
      <c r="D554" s="73"/>
    </row>
    <row r="555" ht="12.75">
      <c r="D555" s="10"/>
    </row>
    <row r="556" ht="12.75">
      <c r="D556" s="10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2"/>
  <sheetViews>
    <sheetView showGridLines="0" zoomScale="85" zoomScaleNormal="85" workbookViewId="0" topLeftCell="A1">
      <selection activeCell="B1" sqref="B1"/>
    </sheetView>
  </sheetViews>
  <sheetFormatPr defaultColWidth="9.00390625" defaultRowHeight="12.75"/>
  <cols>
    <col min="1" max="1" width="1.625" style="391" customWidth="1"/>
    <col min="2" max="2" width="5.125" style="391" customWidth="1"/>
    <col min="3" max="3" width="8.875" style="391" customWidth="1"/>
    <col min="4" max="4" width="6.00390625" style="391" customWidth="1"/>
    <col min="5" max="5" width="54.125" style="391" customWidth="1"/>
    <col min="6" max="6" width="10.25390625" style="391" customWidth="1"/>
    <col min="7" max="16384" width="9.125" style="391" customWidth="1"/>
  </cols>
  <sheetData>
    <row r="1" spans="2:6" ht="15">
      <c r="B1" s="14"/>
      <c r="C1" s="14"/>
      <c r="D1" s="14"/>
      <c r="F1" s="645" t="s">
        <v>617</v>
      </c>
    </row>
    <row r="2" spans="2:6" ht="15">
      <c r="B2" s="14"/>
      <c r="C2" s="14"/>
      <c r="D2" s="14"/>
      <c r="F2" s="616" t="s">
        <v>659</v>
      </c>
    </row>
    <row r="3" spans="2:6" ht="15">
      <c r="B3" s="14"/>
      <c r="C3" s="14"/>
      <c r="D3" s="14"/>
      <c r="F3" s="616" t="s">
        <v>660</v>
      </c>
    </row>
    <row r="4" spans="2:6" ht="15">
      <c r="B4" s="14"/>
      <c r="C4" s="14"/>
      <c r="D4" s="14"/>
      <c r="F4" s="616" t="s">
        <v>661</v>
      </c>
    </row>
    <row r="5" spans="2:6" ht="15">
      <c r="B5" s="14"/>
      <c r="C5" s="14"/>
      <c r="D5" s="14"/>
      <c r="E5" s="616"/>
      <c r="F5" s="14"/>
    </row>
    <row r="6" spans="2:6" ht="39" customHeight="1">
      <c r="B6" s="14"/>
      <c r="C6" s="703" t="s">
        <v>694</v>
      </c>
      <c r="D6" s="704"/>
      <c r="E6" s="704"/>
      <c r="F6" s="14"/>
    </row>
    <row r="7" spans="2:6" ht="15">
      <c r="B7" s="14"/>
      <c r="C7" s="14"/>
      <c r="D7" s="14"/>
      <c r="E7" s="646" t="s">
        <v>675</v>
      </c>
      <c r="F7" s="14"/>
    </row>
    <row r="8" spans="2:6" ht="15.75">
      <c r="B8" s="14"/>
      <c r="C8" s="14"/>
      <c r="D8" s="14"/>
      <c r="E8" s="13"/>
      <c r="F8" s="14"/>
    </row>
    <row r="9" spans="2:6" ht="15.75">
      <c r="B9" s="14"/>
      <c r="C9" s="2" t="s">
        <v>695</v>
      </c>
      <c r="D9" s="395"/>
      <c r="E9" s="13"/>
      <c r="F9" s="14"/>
    </row>
    <row r="10" spans="2:6" ht="16.5" thickBot="1">
      <c r="B10" s="14"/>
      <c r="C10" s="395"/>
      <c r="D10" s="395"/>
      <c r="E10" s="13"/>
      <c r="F10" s="14"/>
    </row>
    <row r="11" spans="2:6" ht="12.75">
      <c r="B11" s="75" t="s">
        <v>788</v>
      </c>
      <c r="C11" s="74" t="s">
        <v>812</v>
      </c>
      <c r="D11" s="74" t="s">
        <v>690</v>
      </c>
      <c r="E11" s="75" t="s">
        <v>684</v>
      </c>
      <c r="F11" s="76" t="s">
        <v>698</v>
      </c>
    </row>
    <row r="12" spans="2:6" ht="13.5" thickBot="1">
      <c r="B12" s="82"/>
      <c r="C12" s="78"/>
      <c r="D12" s="78"/>
      <c r="E12" s="79"/>
      <c r="F12" s="80">
        <v>2003</v>
      </c>
    </row>
    <row r="13" spans="2:6" ht="12.75">
      <c r="B13" s="224"/>
      <c r="C13" s="353"/>
      <c r="D13" s="647" t="s">
        <v>699</v>
      </c>
      <c r="E13" s="383"/>
      <c r="F13" s="227"/>
    </row>
    <row r="14" spans="2:6" ht="12.75">
      <c r="B14" s="77"/>
      <c r="C14" s="87"/>
      <c r="D14" s="73" t="s">
        <v>813</v>
      </c>
      <c r="E14" s="639"/>
      <c r="F14" s="648">
        <f>SUM(F16)</f>
        <v>200000</v>
      </c>
    </row>
    <row r="15" spans="2:6" ht="13.5" thickBot="1">
      <c r="B15" s="77"/>
      <c r="C15" s="94"/>
      <c r="D15" s="649" t="s">
        <v>814</v>
      </c>
      <c r="E15" s="83"/>
      <c r="F15" s="90"/>
    </row>
    <row r="16" spans="2:6" ht="13.5" thickBot="1">
      <c r="B16" s="189">
        <v>600</v>
      </c>
      <c r="C16" s="406"/>
      <c r="D16" s="406"/>
      <c r="E16" s="650" t="s">
        <v>700</v>
      </c>
      <c r="F16" s="541">
        <f>SUM(F17)</f>
        <v>200000</v>
      </c>
    </row>
    <row r="17" spans="2:6" ht="13.5" thickBot="1">
      <c r="B17" s="77"/>
      <c r="C17" s="82">
        <v>60014</v>
      </c>
      <c r="D17" s="85"/>
      <c r="E17" s="86" t="s">
        <v>701</v>
      </c>
      <c r="F17" s="651">
        <v>200000</v>
      </c>
    </row>
    <row r="18" spans="2:6" ht="12.75">
      <c r="B18" s="87"/>
      <c r="C18" s="88"/>
      <c r="D18" s="75">
        <v>232</v>
      </c>
      <c r="E18" s="652" t="s">
        <v>702</v>
      </c>
      <c r="F18" s="171">
        <v>200000</v>
      </c>
    </row>
    <row r="19" spans="2:6" ht="13.5" thickBot="1">
      <c r="B19" s="94"/>
      <c r="C19" s="643"/>
      <c r="D19" s="94"/>
      <c r="E19" s="144" t="s">
        <v>703</v>
      </c>
      <c r="F19" s="170"/>
    </row>
    <row r="20" spans="2:6" ht="15">
      <c r="B20" s="396"/>
      <c r="C20" s="396"/>
      <c r="D20" s="396"/>
      <c r="E20" s="396"/>
      <c r="F20" s="397"/>
    </row>
    <row r="21" spans="2:6" ht="15">
      <c r="B21" s="396"/>
      <c r="C21" s="396"/>
      <c r="D21" s="396"/>
      <c r="E21" s="396"/>
      <c r="F21" s="397"/>
    </row>
    <row r="22" spans="2:6" ht="15">
      <c r="B22" s="396"/>
      <c r="C22" s="396"/>
      <c r="D22" s="396"/>
      <c r="E22" s="396"/>
      <c r="F22" s="397"/>
    </row>
    <row r="23" spans="2:6" ht="15">
      <c r="B23" s="396"/>
      <c r="C23" s="396"/>
      <c r="D23" s="396"/>
      <c r="E23" s="396"/>
      <c r="F23" s="397"/>
    </row>
    <row r="24" spans="1:6" ht="12.75">
      <c r="A24" s="10"/>
      <c r="B24" s="2"/>
      <c r="C24" s="10" t="s">
        <v>604</v>
      </c>
      <c r="D24" s="2"/>
      <c r="E24" s="653"/>
      <c r="F24" s="390"/>
    </row>
    <row r="25" spans="1:6" ht="13.5" thickBot="1">
      <c r="A25" s="10"/>
      <c r="B25" s="10"/>
      <c r="C25" s="10"/>
      <c r="D25" s="10"/>
      <c r="E25" s="10"/>
      <c r="F25" s="10"/>
    </row>
    <row r="26" spans="1:6" ht="12.75">
      <c r="A26" s="10"/>
      <c r="B26" s="75" t="s">
        <v>788</v>
      </c>
      <c r="C26" s="74" t="s">
        <v>812</v>
      </c>
      <c r="D26" s="74" t="s">
        <v>690</v>
      </c>
      <c r="E26" s="75" t="s">
        <v>684</v>
      </c>
      <c r="F26" s="76" t="s">
        <v>698</v>
      </c>
    </row>
    <row r="27" spans="1:6" ht="13.5" thickBot="1">
      <c r="A27" s="10"/>
      <c r="B27" s="82"/>
      <c r="C27" s="213"/>
      <c r="D27" s="213"/>
      <c r="E27" s="223"/>
      <c r="F27" s="80">
        <v>2003</v>
      </c>
    </row>
    <row r="28" spans="1:6" ht="12.75">
      <c r="A28" s="10"/>
      <c r="B28" s="75"/>
      <c r="C28" s="654" t="s">
        <v>704</v>
      </c>
      <c r="D28" s="81"/>
      <c r="E28" s="81"/>
      <c r="F28" s="655"/>
    </row>
    <row r="29" spans="1:6" ht="12.75">
      <c r="A29" s="10"/>
      <c r="B29" s="77"/>
      <c r="C29" s="228" t="s">
        <v>705</v>
      </c>
      <c r="D29" s="2"/>
      <c r="E29" s="73"/>
      <c r="F29" s="656">
        <f>SUM(F31)</f>
        <v>200000</v>
      </c>
    </row>
    <row r="30" spans="1:6" ht="13.5" thickBot="1">
      <c r="A30" s="10"/>
      <c r="B30" s="82"/>
      <c r="C30" s="657" t="s">
        <v>706</v>
      </c>
      <c r="D30" s="649"/>
      <c r="E30" s="230"/>
      <c r="F30" s="658"/>
    </row>
    <row r="31" spans="1:6" ht="13.5" thickBot="1">
      <c r="A31" s="10"/>
      <c r="B31" s="150">
        <v>600</v>
      </c>
      <c r="C31" s="229"/>
      <c r="D31" s="229"/>
      <c r="E31" s="507" t="s">
        <v>700</v>
      </c>
      <c r="F31" s="145">
        <f>SUM(F32)</f>
        <v>200000</v>
      </c>
    </row>
    <row r="32" spans="1:6" ht="13.5" thickBot="1">
      <c r="A32" s="10"/>
      <c r="B32" s="77"/>
      <c r="C32" s="659">
        <v>60014</v>
      </c>
      <c r="D32" s="221"/>
      <c r="E32" s="423" t="s">
        <v>707</v>
      </c>
      <c r="F32" s="660">
        <v>200000</v>
      </c>
    </row>
    <row r="33" spans="1:6" ht="13.5" thickBot="1">
      <c r="A33" s="10"/>
      <c r="B33" s="657"/>
      <c r="C33" s="649"/>
      <c r="D33" s="85"/>
      <c r="E33" s="149" t="s">
        <v>815</v>
      </c>
      <c r="F33" s="658">
        <v>200000</v>
      </c>
    </row>
    <row r="34" spans="1:6" ht="12.75">
      <c r="A34" s="10"/>
      <c r="B34" s="10"/>
      <c r="C34" s="10"/>
      <c r="D34" s="10"/>
      <c r="E34" s="10"/>
      <c r="F34" s="10"/>
    </row>
    <row r="35" spans="2:6" ht="15">
      <c r="B35" s="14"/>
      <c r="C35" s="14"/>
      <c r="D35" s="14"/>
      <c r="E35" s="14"/>
      <c r="F35" s="14"/>
    </row>
    <row r="36" spans="2:6" ht="15">
      <c r="B36" s="14"/>
      <c r="C36" s="14"/>
      <c r="D36" s="14"/>
      <c r="E36" s="14"/>
      <c r="F36" s="14"/>
    </row>
    <row r="37" spans="2:6" ht="15">
      <c r="B37" s="14"/>
      <c r="C37" s="14"/>
      <c r="D37" s="14"/>
      <c r="E37" s="14"/>
      <c r="F37" s="14"/>
    </row>
    <row r="38" spans="2:6" ht="15">
      <c r="B38" s="14"/>
      <c r="C38" s="14"/>
      <c r="D38" s="14"/>
      <c r="E38" s="14"/>
      <c r="F38" s="14"/>
    </row>
    <row r="39" spans="2:6" ht="15">
      <c r="B39" s="14"/>
      <c r="C39" s="14"/>
      <c r="D39" s="14"/>
      <c r="E39" s="14"/>
      <c r="F39" s="14"/>
    </row>
    <row r="40" spans="2:6" ht="15">
      <c r="B40" s="14"/>
      <c r="C40" s="14"/>
      <c r="D40" s="14"/>
      <c r="E40" s="14"/>
      <c r="F40" s="14"/>
    </row>
    <row r="41" spans="2:6" ht="15">
      <c r="B41" s="14"/>
      <c r="C41" s="14"/>
      <c r="D41" s="14"/>
      <c r="E41" s="14"/>
      <c r="F41" s="14"/>
    </row>
    <row r="42" spans="2:6" ht="15">
      <c r="B42" s="14"/>
      <c r="C42" s="14"/>
      <c r="D42" s="14"/>
      <c r="E42" s="14"/>
      <c r="F42" s="14"/>
    </row>
  </sheetData>
  <mergeCells count="1">
    <mergeCell ref="C6:E6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Kierownik FN</dc:creator>
  <cp:keywords/>
  <dc:description/>
  <cp:lastModifiedBy>SDO</cp:lastModifiedBy>
  <cp:lastPrinted>2003-06-05T10:21:38Z</cp:lastPrinted>
  <dcterms:created xsi:type="dcterms:W3CDTF">2000-10-27T07:22:16Z</dcterms:created>
  <dcterms:modified xsi:type="dcterms:W3CDTF">2000-11-11T12:35:40Z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